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5C1C7A1B-B5F1-4353-82A8-4BC7E8A0D113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4" i="6" l="1"/>
  <c r="F109" i="6"/>
  <c r="G109" i="6" s="1"/>
  <c r="F107" i="6"/>
  <c r="G107" i="6" s="1"/>
  <c r="F106" i="6"/>
  <c r="F111" i="6" s="1"/>
  <c r="G111" i="6" s="1"/>
  <c r="F137" i="6"/>
  <c r="G137" i="6" s="1"/>
  <c r="F136" i="6"/>
  <c r="G136" i="6" s="1"/>
  <c r="F135" i="6"/>
  <c r="G135" i="6" s="1"/>
  <c r="F134" i="6"/>
  <c r="G134" i="6" s="1"/>
  <c r="F133" i="6"/>
  <c r="G133" i="6" s="1"/>
  <c r="F132" i="6"/>
  <c r="G132" i="6" s="1"/>
  <c r="G106" i="6" l="1"/>
  <c r="F119" i="6"/>
  <c r="G119" i="6" s="1"/>
  <c r="F118" i="6"/>
  <c r="G118" i="6" s="1"/>
  <c r="F116" i="6"/>
  <c r="G116" i="6" s="1"/>
  <c r="F115" i="6"/>
  <c r="G115" i="6" s="1"/>
  <c r="F100" i="6"/>
  <c r="G100" i="6" s="1"/>
  <c r="F99" i="6"/>
  <c r="G99" i="6" s="1"/>
  <c r="F98" i="6"/>
  <c r="G98" i="6" s="1"/>
  <c r="F92" i="6"/>
  <c r="G92" i="6" s="1"/>
  <c r="F91" i="6"/>
  <c r="G91" i="6" s="1"/>
  <c r="F90" i="6"/>
  <c r="G90" i="6" s="1"/>
  <c r="F89" i="6"/>
  <c r="G89" i="6" s="1"/>
  <c r="F94" i="6" l="1"/>
  <c r="F102" i="6"/>
  <c r="G102" i="6" s="1"/>
  <c r="F121" i="6"/>
  <c r="G121" i="6" s="1"/>
  <c r="G94" i="6" l="1"/>
  <c r="F147" i="6"/>
  <c r="G147" i="6" s="1"/>
  <c r="F146" i="6"/>
  <c r="G146" i="6" s="1"/>
  <c r="F145" i="6"/>
  <c r="G145" i="6" s="1"/>
  <c r="F144" i="6"/>
  <c r="G144" i="6" s="1"/>
  <c r="F143" i="6"/>
  <c r="G143" i="6" s="1"/>
  <c r="F141" i="6"/>
  <c r="G141" i="6" s="1"/>
  <c r="F140" i="6"/>
  <c r="G140" i="6" s="1"/>
  <c r="F139" i="6"/>
  <c r="G139" i="6" s="1"/>
  <c r="F130" i="6"/>
  <c r="G130" i="6" s="1"/>
  <c r="F129" i="6"/>
  <c r="G129" i="6" s="1"/>
  <c r="F128" i="6"/>
  <c r="G128" i="6" s="1"/>
  <c r="F127" i="6"/>
  <c r="G127" i="6" s="1"/>
  <c r="F126" i="6"/>
  <c r="F125" i="6"/>
  <c r="G125" i="6" s="1"/>
  <c r="F32" i="6"/>
  <c r="G32" i="6" s="1"/>
  <c r="F30" i="6"/>
  <c r="G30" i="6" s="1"/>
  <c r="F29" i="6"/>
  <c r="G29" i="6" s="1"/>
  <c r="F186" i="6"/>
  <c r="G186" i="6" s="1"/>
  <c r="F148" i="6" l="1"/>
  <c r="G148" i="6" s="1"/>
  <c r="G126" i="6"/>
  <c r="F166" i="6"/>
  <c r="G166" i="6" s="1"/>
  <c r="F208" i="6" l="1"/>
  <c r="G208" i="6" s="1"/>
  <c r="C70" i="6" l="1"/>
  <c r="C18" i="6"/>
  <c r="C34" i="6" s="1"/>
  <c r="F46" i="6"/>
  <c r="G46" i="6" s="1"/>
  <c r="F209" i="6"/>
  <c r="G209" i="6" s="1"/>
  <c r="F207" i="6"/>
  <c r="G207" i="6" s="1"/>
  <c r="F206" i="6"/>
  <c r="G206" i="6" s="1"/>
  <c r="F205" i="6"/>
  <c r="G205" i="6" s="1"/>
  <c r="F203" i="6"/>
  <c r="G203" i="6" s="1"/>
  <c r="F202" i="6"/>
  <c r="G202" i="6" s="1"/>
  <c r="F201" i="6"/>
  <c r="G201" i="6" s="1"/>
  <c r="F191" i="6"/>
  <c r="G191" i="6" s="1"/>
  <c r="F188" i="6"/>
  <c r="G188" i="6" s="1"/>
  <c r="F185" i="6"/>
  <c r="G185" i="6" s="1"/>
  <c r="F184" i="6"/>
  <c r="G184" i="6" s="1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1" i="6"/>
  <c r="G171" i="6" s="1"/>
  <c r="F170" i="6"/>
  <c r="G170" i="6" s="1"/>
  <c r="F169" i="6"/>
  <c r="G169" i="6" s="1"/>
  <c r="F167" i="6"/>
  <c r="G167" i="6" s="1"/>
  <c r="F165" i="6"/>
  <c r="G165" i="6" s="1"/>
  <c r="F164" i="6"/>
  <c r="G164" i="6" s="1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2" i="6"/>
  <c r="G152" i="6" s="1"/>
  <c r="F150" i="6"/>
  <c r="G150" i="6" s="1"/>
  <c r="C35" i="6" l="1"/>
  <c r="F34" i="6"/>
  <c r="G34" i="6" s="1"/>
  <c r="F189" i="6"/>
  <c r="F210" i="6"/>
  <c r="G210" i="6" s="1"/>
  <c r="G189" i="6" l="1"/>
  <c r="C36" i="6"/>
  <c r="F35" i="6"/>
  <c r="G35" i="6" s="1"/>
  <c r="F53" i="6"/>
  <c r="G53" i="6" s="1"/>
  <c r="F52" i="6"/>
  <c r="G52" i="6" s="1"/>
  <c r="F28" i="6"/>
  <c r="G28" i="6" s="1"/>
  <c r="F27" i="6"/>
  <c r="G27" i="6" s="1"/>
  <c r="C37" i="6" l="1"/>
  <c r="F37" i="6" s="1"/>
  <c r="G37" i="6" s="1"/>
  <c r="F36" i="6"/>
  <c r="G36" i="6" s="1"/>
  <c r="C83" i="6"/>
  <c r="F83" i="6" s="1"/>
  <c r="G83" i="6" s="1"/>
  <c r="F82" i="6"/>
  <c r="G82" i="6" s="1"/>
  <c r="F81" i="6"/>
  <c r="G81" i="6" s="1"/>
  <c r="F12" i="6"/>
  <c r="G12" i="6" s="1"/>
  <c r="F42" i="6"/>
  <c r="G42" i="6" s="1"/>
  <c r="F48" i="6"/>
  <c r="G48" i="6" s="1"/>
  <c r="F50" i="6"/>
  <c r="G50" i="6" s="1"/>
  <c r="F57" i="6"/>
  <c r="G57" i="6" s="1"/>
  <c r="F61" i="6"/>
  <c r="G61" i="6" s="1"/>
  <c r="F62" i="6"/>
  <c r="G62" i="6" s="1"/>
  <c r="F64" i="6"/>
  <c r="G64" i="6" s="1"/>
  <c r="F75" i="6"/>
  <c r="F78" i="6"/>
  <c r="G78" i="6" s="1"/>
  <c r="F212" i="6"/>
  <c r="F213" i="6" s="1"/>
  <c r="I26" i="8"/>
  <c r="F15" i="6"/>
  <c r="F17" i="6"/>
  <c r="G17" i="6" s="1"/>
  <c r="F18" i="6"/>
  <c r="G18" i="6" s="1"/>
  <c r="F21" i="6"/>
  <c r="G21" i="6" s="1"/>
  <c r="F23" i="6"/>
  <c r="G23" i="6" s="1"/>
  <c r="F25" i="6"/>
  <c r="G25" i="6" s="1"/>
  <c r="F45" i="6"/>
  <c r="G45" i="6" s="1"/>
  <c r="F51" i="6"/>
  <c r="G51" i="6" s="1"/>
  <c r="C60" i="6"/>
  <c r="F60" i="6" s="1"/>
  <c r="C63" i="6"/>
  <c r="F63" i="6" s="1"/>
  <c r="G63" i="6" s="1"/>
  <c r="F67" i="6"/>
  <c r="G67" i="6" s="1"/>
  <c r="F70" i="6"/>
  <c r="G70" i="6" s="1"/>
  <c r="F76" i="6"/>
  <c r="G76" i="6" s="1"/>
  <c r="C77" i="6"/>
  <c r="F77" i="6" s="1"/>
  <c r="G77" i="6" s="1"/>
  <c r="F79" i="6"/>
  <c r="G79" i="6" s="1"/>
  <c r="C80" i="6"/>
  <c r="F80" i="6" s="1"/>
  <c r="G80" i="6" s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I28" i="8"/>
  <c r="E13" i="7"/>
  <c r="E15" i="7" s="1"/>
  <c r="F15" i="7" s="1"/>
  <c r="F10" i="7"/>
  <c r="F13" i="7"/>
  <c r="G15" i="6" l="1"/>
  <c r="F39" i="6"/>
  <c r="H29" i="8"/>
  <c r="I29" i="8" s="1"/>
  <c r="I31" i="8" s="1"/>
  <c r="G13" i="6"/>
  <c r="F13" i="6"/>
  <c r="G213" i="6"/>
  <c r="G212" i="6"/>
  <c r="F54" i="6"/>
  <c r="F84" i="6"/>
  <c r="G84" i="6" s="1"/>
  <c r="F72" i="6"/>
  <c r="G72" i="6" s="1"/>
  <c r="G60" i="6"/>
  <c r="G75" i="6"/>
  <c r="G54" i="6" l="1"/>
  <c r="G39" i="6"/>
  <c r="G214" i="6" l="1"/>
</calcChain>
</file>

<file path=xl/sharedStrings.xml><?xml version="1.0" encoding="utf-8"?>
<sst xmlns="http://schemas.openxmlformats.org/spreadsheetml/2006/main" count="435" uniqueCount="291">
  <si>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</si>
  <si>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</si>
  <si>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</si>
  <si>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</si>
  <si>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</si>
  <si>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</si>
  <si>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</si>
  <si>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</si>
  <si>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</si>
  <si>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 xml:space="preserve">Osadenie stĺpikov oplotenia 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</si>
  <si>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</si>
  <si>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</si>
  <si>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</si>
  <si>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</si>
  <si>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</si>
  <si>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</si>
  <si>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</si>
  <si>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</si>
  <si>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</si>
  <si>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</si>
  <si>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</si>
  <si>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</si>
  <si>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</si>
  <si>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</si>
  <si>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</si>
  <si>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</si>
  <si>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</si>
  <si>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</si>
  <si>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</si>
  <si>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</si>
  <si>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</si>
  <si>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</si>
  <si>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</si>
  <si>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</si>
  <si>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</si>
  <si>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</si>
  <si>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</si>
  <si>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</si>
  <si>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</si>
  <si>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</si>
  <si>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</si>
  <si>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</si>
  <si>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</si>
  <si>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</si>
  <si>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</si>
  <si>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</si>
  <si>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</si>
  <si>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</si>
  <si>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</si>
  <si>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</si>
  <si>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</si>
  <si>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</si>
  <si>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</si>
  <si>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</si>
  <si>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</si>
  <si>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</si>
  <si>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</si>
  <si>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</si>
  <si>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</si>
  <si>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</si>
  <si>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</si>
  <si>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</si>
  <si>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</si>
  <si>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</si>
  <si>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</si>
  <si>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</si>
  <si>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</si>
  <si>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</si>
  <si>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</si>
  <si>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</si>
  <si>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</si>
  <si>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</si>
  <si>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</si>
  <si>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</si>
  <si>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</si>
  <si>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</si>
  <si>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</si>
  <si>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</si>
  <si>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</si>
  <si>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</si>
  <si>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</si>
  <si>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</si>
  <si>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</si>
  <si>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</si>
  <si>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</si>
  <si>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</si>
  <si>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</si>
  <si>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</si>
  <si>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</si>
  <si>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</si>
  <si>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</si>
  <si>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</si>
  <si>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</si>
  <si>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Montáž oplotenia</t>
  </si>
  <si>
    <t>m</t>
  </si>
  <si>
    <t xml:space="preserve">CENA SPOLU ZEMNÉ PRÁCE: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</si>
  <si>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</si>
  <si>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</si>
  <si>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</si>
  <si>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</si>
  <si>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</si>
  <si>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</si>
  <si>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</si>
  <si>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</si>
  <si>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</si>
  <si>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</si>
  <si>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</si>
  <si>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</si>
  <si>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</si>
  <si>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</si>
  <si>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</si>
  <si>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</si>
  <si>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</si>
  <si>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</si>
  <si>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</si>
  <si>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</si>
  <si>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</si>
  <si>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</si>
  <si>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</si>
  <si>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</si>
  <si>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</si>
  <si>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Rozhrnutie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</si>
  <si>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</si>
  <si>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</si>
  <si>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</si>
  <si>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</si>
  <si>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</si>
  <si>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</si>
  <si>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</si>
  <si>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</si>
  <si>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</si>
  <si>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</si>
  <si>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</si>
  <si>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</si>
  <si>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</si>
  <si>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</si>
  <si>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</si>
  <si>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</si>
  <si>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</si>
  <si>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</si>
  <si>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</si>
  <si>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</si>
  <si>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</si>
  <si>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</si>
  <si>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 xml:space="preserve">CENA SPOLU OSTATNÉ: </t>
  </si>
  <si>
    <t>60*0,3*0,3*0,6</t>
  </si>
  <si>
    <t>60*0,3*0,3*0,2*1,8</t>
  </si>
  <si>
    <t>(126+34)*0,3</t>
  </si>
  <si>
    <t>Výkop ryhy pre drenáž do zhutnenej zemnej pláne</t>
  </si>
  <si>
    <t>Cestné obrubníky; 80x250x1000mm; vrátane dopravy</t>
  </si>
  <si>
    <t>Podužný merač el.energie</t>
  </si>
  <si>
    <t>Betón pre osadenie cestných obrubníkov; vrátane dopravy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</si>
  <si>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</si>
  <si>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</si>
  <si>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</si>
  <si>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</si>
  <si>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</si>
  <si>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</si>
  <si>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</si>
  <si>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</si>
  <si>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Odstránenie zeminy do minimálnej hrúbky 200 mm s následným vyhrnutím do 50m</t>
  </si>
  <si>
    <t>Štrkodrť fr. 0-4mm, vrstva minimálnej hrúbky 30mm; vrátane dopravy</t>
  </si>
  <si>
    <t>Dodávka a Uloženie a zosvorkovanie zemniaceho vodiča Ø 10 mm</t>
  </si>
  <si>
    <t>zberná drenážna rúra DN65: 160*0,3*0,26</t>
  </si>
  <si>
    <t>odtoková drenážna rúra DN80: 40*0,3*0,8</t>
  </si>
  <si>
    <t>2*2*2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</si>
  <si>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</si>
  <si>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</si>
  <si>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</si>
  <si>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</si>
  <si>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LED svietidlo 1x200W, HS, IP 65</t>
  </si>
  <si>
    <t>Vytýčenie, výkop a zrovnanie ryhy pre osadenie obrubníkov; do hutneného podložia a položenie zemnenia do ryhy pre obrubníky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</si>
  <si>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</si>
  <si>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</si>
  <si>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</si>
  <si>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</si>
  <si>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</si>
  <si>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</si>
  <si>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</si>
  <si>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</si>
  <si>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</si>
  <si>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</si>
  <si>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</si>
  <si>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</si>
  <si>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</si>
  <si>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</si>
  <si>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</si>
  <si>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</si>
  <si>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</si>
  <si>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</si>
  <si>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</si>
  <si>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</si>
  <si>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</si>
  <si>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</si>
  <si>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</si>
  <si>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PVC krytka na M60,3mm stĺpik</t>
  </si>
  <si>
    <t>(120*3)*1,13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</si>
  <si>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</si>
  <si>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</si>
  <si>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</si>
  <si>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>Spojovací materiál-súpis :</t>
  </si>
  <si>
    <t>Samolepiaca páska protihluková,hr.3mm,rozmer:30mm*30mdl.).,</t>
  </si>
  <si>
    <t>Oko ART48 so závitom M6*70 (balenie 200kus)</t>
  </si>
  <si>
    <t>balenie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</si>
  <si>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</si>
  <si>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</si>
  <si>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</si>
  <si>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>Samoistiaca matica M6</t>
  </si>
  <si>
    <t>PP krytka na samoistiacu maticu M6</t>
  </si>
  <si>
    <t xml:space="preserve"> krytka štvorcová na jakle-zátka</t>
  </si>
  <si>
    <t>Sedlová svorka dvojitá 5mm</t>
  </si>
  <si>
    <t>Skrutka nábytkárska s plochou hlavou M6*60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</si>
  <si>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</si>
  <si>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</si>
  <si>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</si>
  <si>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</si>
  <si>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</si>
  <si>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</si>
  <si>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810*0,2</t>
  </si>
  <si>
    <t>126*0,25*0,3</t>
  </si>
  <si>
    <t>Vytýčenie a vŕtanie otvorov pre stĺpiky a 2*vst.bránička oplotenia do hutneného podložia</t>
  </si>
  <si>
    <t>Betón B15- C12/15 pre osadenie stĺpikov a 2*vst.bránička oplotenia  vrátane dopravy.</t>
  </si>
  <si>
    <t xml:space="preserve">Osadenie 2*vst.bránička  oplotenia </t>
  </si>
  <si>
    <t>120-6</t>
  </si>
  <si>
    <t>Podružný materiál</t>
  </si>
  <si>
    <t xml:space="preserve">Vstupná bránička; galvanizovaná; rozmer: 2200x1100mm; materiál: FE </t>
  </si>
  <si>
    <t>Stĺpik  profilovaný  100x6,1x1000mm ; materiál hliník; komaxitová úprava; farba sivá-priebežný/krytie spojov mantinelov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</si>
  <si>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</si>
  <si>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</si>
  <si>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</si>
  <si>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</si>
  <si>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</si>
  <si>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</si>
  <si>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</si>
  <si>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</si>
  <si>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</si>
  <si>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Multifunkčné ihrisko s osvetlením / na zemnej pláni-2*vstupná bránička</t>
  </si>
  <si>
    <t xml:space="preserve">Stĺpik galvanizovaný Ø60mm 1400mm </t>
  </si>
  <si>
    <t xml:space="preserve">Stĺpik galvanizovaný Ø60mm 4450mm </t>
  </si>
  <si>
    <t>Jäcklový profil; galvanizovaný; vystužovací; rozmer: 30x30x2,5mm; materiál: FE -( 2* po všetkych stranách  )-40kusov *5.85m</t>
  </si>
  <si>
    <t>Rúra galvanizovaná Ø48mm; stužujúca-21kus/5.85m</t>
  </si>
  <si>
    <t>Lanko poplastované  4/5</t>
  </si>
  <si>
    <t>Objednávateľ:</t>
  </si>
  <si>
    <t>Štrkodrť fr.32 - 63mm; vrstva min. hr. 170mm; vrátane dopravy</t>
  </si>
  <si>
    <t>Štrkodrť fr. 8-16mm, vrstva minimálnej hrúbky 100mm; vrátane dopravy</t>
  </si>
  <si>
    <t>0,8*0,4*0,4*66</t>
  </si>
  <si>
    <t>Mantinel sendvičový; materiál: AL+PVC;  hrúbka 6mm, farba sivá, rozmer: 2000x1000mm-57kusov</t>
  </si>
  <si>
    <t>126*0,2*0,3</t>
  </si>
  <si>
    <t>Maro,s.r.o.,Podhradská cesta ,03852 Sučany</t>
  </si>
  <si>
    <t>Sieť ochranná; oko 100x100 mm; farba: zelená; hr.: 100g/m2; materiál: Polyester</t>
  </si>
  <si>
    <t>Rozmer 40x20m / na zemnej pláni-2*vstupná bránička</t>
  </si>
  <si>
    <t xml:space="preserve">Alumíniový výložník/farba: sivá/elox+T kus-komplet v. 2 m, </t>
  </si>
  <si>
    <t>Materiál: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</si>
  <si>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</si>
  <si>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 xml:space="preserve">CENA SPOLU DODÁVKA A MONTÁŽ : </t>
  </si>
  <si>
    <t>DODÁVKA A MONTÁŽ -PENETRÁCIA podkladovej vrstvy.</t>
  </si>
  <si>
    <t>PENETRÁCIA</t>
  </si>
  <si>
    <t>L</t>
  </si>
  <si>
    <t>Montáž strojovo nástrekom</t>
  </si>
  <si>
    <t xml:space="preserve">CENA SPOLU DODÁVKA A MONTÁŽ PENETRÁCIA : 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</si>
  <si>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</si>
  <si>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</si>
  <si>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 xml:space="preserve">Gumoasfalt hr.30mm </t>
  </si>
  <si>
    <t>DODÁVKA A MONTÁŽ Gumoasfaltu hr.30mm.podľa normy DIN 18035/6,</t>
  </si>
  <si>
    <t>TENIS: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</si>
  <si>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</si>
  <si>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komplet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</si>
  <si>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</si>
  <si>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</si>
  <si>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</si>
  <si>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</si>
  <si>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</si>
  <si>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Vytýčenie a hĺbenie jám pre osadenie pätiek športového náradia do hutneného a vyrovnaného podložia-2xBB,tenis/volejbal/nohejbal,futbal</t>
  </si>
  <si>
    <t>Betón B15- C12/15 pre osadenie pätiek športového náradia  tenis/volejbal/nohejbal, 2xbasketbal,malý futbal vrátane dopravy</t>
  </si>
  <si>
    <t xml:space="preserve">Osadenie pätiek športového náradia+dodávka PVC M200-2*Volejbal/nohejbal/tenis dl.800mm,4*futbal-dl.500mm + BB s obšalovaním </t>
  </si>
  <si>
    <t>((40+20)*2*1m do 10cm)</t>
  </si>
  <si>
    <t>((40+20)*2*1m*35/1000))</t>
  </si>
  <si>
    <t>Rozprestretie ornice,sklon do 1:5,do 500m2,hrúbka do 10cm so zasiatím trávneho semena</t>
  </si>
  <si>
    <t>Kamenivo 3/5 alebo 4/8mm-(15kg/m2)+25%</t>
  </si>
  <si>
    <t>SBR granulát 1/3 alebo 3/5mm-(14kg/m2)+10%</t>
  </si>
  <si>
    <t>PU lepidlo T144 alebo ekvivalent-(1.8kg/m2)+10%</t>
  </si>
  <si>
    <t>Butyl acetát: (0,02kg/m2)</t>
  </si>
  <si>
    <t>PU lepidlo T144 alebo ekvivalent: (0,25kg/m2)</t>
  </si>
  <si>
    <t>SO 01 Multifunkčné ihrisko s EPDM S2 povrchom,(8+8)-hr.16mm</t>
  </si>
  <si>
    <t>DODÁVKA A MONTÁŽ športového povrchu SBR hr.8mm</t>
  </si>
  <si>
    <t>SBR hr.8mm-farba čierna</t>
  </si>
  <si>
    <t>SBR granulát fr.1/3mm,farba: čierna,-(8kg/m2)+10%</t>
  </si>
  <si>
    <t>PU lepidlo T144 alebo ekvivalent-(1,4kg/m2)+10%</t>
  </si>
  <si>
    <t>DODÁVKA A MONTÁŽ športového povrchu EPDM hr.8mm</t>
  </si>
  <si>
    <t>EPDM hr.8mm-farba červená a zelená-(štandardná cena)-iné farby nacenenie pdľa aktuálneho cenníku a dostupnosti skladom</t>
  </si>
  <si>
    <t>EPDM granulát fr.1/3mm,farba: červená alebo zelená,-(8kg/m2)+10%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</si>
</sst>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/>
    </xf>
    <xf numFmtId="0" fontId="35" fillId="4" borderId="0" xfId="0" applyFont="1" applyFill="1" applyAlignment="1">
      <alignment horizontal="left" wrapText="1"/>
    </xf>
    <xf numFmtId="0" fontId="35" fillId="5" borderId="0" xfId="0" applyFont="1" applyFill="1" applyAlignment="1">
      <alignment horizontal="left" wrapText="1"/>
    </xf>
    <xf numFmtId="166" fontId="14" fillId="0" borderId="0" xfId="1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6" fontId="34" fillId="0" borderId="1" xfId="0" applyNumberFormat="1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35" fillId="6" borderId="0" xfId="0" applyFont="1" applyFill="1" applyAlignment="1">
      <alignment horizontal="left" wrapText="1"/>
    </xf>
    <xf numFmtId="0" fontId="9" fillId="0" borderId="2" xfId="3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7" fillId="0" borderId="1" xfId="0" applyFont="1" applyBorder="1"/>
    <xf numFmtId="0" fontId="0" fillId="0" borderId="1" xfId="0" applyBorder="1"/>
    <xf numFmtId="0" fontId="34" fillId="0" borderId="58" xfId="0" applyFont="1" applyBorder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5703125" customWidth="1"/>
    <col min="5" max="5" width="10.42578125" customWidth="1"/>
    <col min="6" max="6" width="5.5703125" customWidth="1"/>
    <col min="7" max="7" width="17.42578125" customWidth="1"/>
    <col min="8" max="8" width="9.5703125" customWidth="1"/>
    <col min="9" max="9" width="9.85546875" customWidth="1"/>
  </cols>
  <sheetData>
    <row r="1" spans="1:9" ht="19.350000000000001" customHeight="1" thickBot="1" x14ac:dyDescent="0.3">
      <c r="A1" s="185" t="s">
        <v>26</v>
      </c>
      <c r="B1" s="185"/>
      <c r="C1" s="185"/>
      <c r="D1" s="185"/>
      <c r="E1" s="185"/>
      <c r="F1" s="185"/>
      <c r="G1" s="185"/>
      <c r="H1" s="185"/>
      <c r="I1" s="185"/>
    </row>
    <row r="2" spans="1:9" ht="15.75" thickTop="1" x14ac:dyDescent="0.25">
      <c r="A2" s="8"/>
      <c r="B2" s="9" t="s">
        <v>155</v>
      </c>
      <c r="C2" s="9"/>
      <c r="D2" s="9"/>
      <c r="E2" s="9"/>
      <c r="F2" s="10" t="s">
        <v>27</v>
      </c>
      <c r="G2" s="9" t="s">
        <v>156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157</v>
      </c>
      <c r="D6" s="9"/>
      <c r="E6" s="9"/>
      <c r="F6" s="9" t="s">
        <v>34</v>
      </c>
      <c r="G6" s="157"/>
      <c r="H6" s="9"/>
      <c r="I6" s="11"/>
    </row>
    <row r="7" spans="1:9" x14ac:dyDescent="0.25">
      <c r="A7" s="24"/>
      <c r="B7" s="25"/>
      <c r="C7" s="26" t="s">
        <v>158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58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5703125" customWidth="1"/>
    <col min="3" max="3" width="8.5703125" customWidth="1"/>
    <col min="4" max="4" width="10" customWidth="1"/>
    <col min="5" max="5" width="11" customWidth="1"/>
    <col min="6" max="6" width="10.570312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4" t="s">
        <v>12</v>
      </c>
      <c r="B2" s="145"/>
      <c r="C2" s="146"/>
      <c r="D2" s="146"/>
      <c r="E2" s="146"/>
      <c r="F2" s="146"/>
      <c r="G2" s="120"/>
      <c r="H2" s="120"/>
    </row>
    <row r="3" spans="1:8" x14ac:dyDescent="0.25">
      <c r="A3" s="146" t="s">
        <v>13</v>
      </c>
      <c r="B3" s="146" t="s">
        <v>159</v>
      </c>
      <c r="C3" s="146"/>
      <c r="D3" s="146"/>
      <c r="E3" s="146"/>
      <c r="F3" s="146"/>
      <c r="G3" s="120"/>
      <c r="H3" s="120"/>
    </row>
    <row r="4" spans="1:8" x14ac:dyDescent="0.25">
      <c r="A4" s="146" t="s">
        <v>14</v>
      </c>
      <c r="B4" s="146"/>
      <c r="C4" s="146" t="s">
        <v>15</v>
      </c>
      <c r="D4" s="146"/>
      <c r="E4" s="146"/>
      <c r="F4" s="146"/>
      <c r="G4" s="120"/>
      <c r="H4" s="120"/>
    </row>
    <row r="5" spans="1:8" x14ac:dyDescent="0.25">
      <c r="A5" s="146" t="s">
        <v>16</v>
      </c>
      <c r="B5" s="146"/>
      <c r="C5" s="146" t="s">
        <v>17</v>
      </c>
      <c r="D5" s="147"/>
      <c r="E5" s="146"/>
      <c r="F5" s="146"/>
      <c r="G5" s="120"/>
      <c r="H5" s="120"/>
    </row>
    <row r="6" spans="1:8" x14ac:dyDescent="0.25">
      <c r="A6" s="146" t="s">
        <v>18</v>
      </c>
      <c r="B6" s="146"/>
      <c r="C6" s="146"/>
      <c r="D6" s="146"/>
      <c r="E6" s="146"/>
      <c r="F6" s="146"/>
      <c r="G6" s="120"/>
      <c r="H6" s="120"/>
    </row>
    <row r="7" spans="1:8" ht="36" x14ac:dyDescent="0.25">
      <c r="A7" s="148" t="s">
        <v>19</v>
      </c>
      <c r="B7" s="149" t="s">
        <v>20</v>
      </c>
      <c r="C7" s="149" t="s">
        <v>21</v>
      </c>
      <c r="D7" s="149" t="s">
        <v>22</v>
      </c>
      <c r="E7" s="149" t="s">
        <v>23</v>
      </c>
      <c r="F7" s="149" t="s">
        <v>24</v>
      </c>
      <c r="G7" s="120"/>
      <c r="H7" s="120"/>
    </row>
    <row r="8" spans="1:8" x14ac:dyDescent="0.25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20"/>
      <c r="H8" s="120"/>
    </row>
    <row r="9" spans="1:8" x14ac:dyDescent="0.25">
      <c r="A9" s="146"/>
      <c r="B9" s="146"/>
      <c r="C9" s="146"/>
      <c r="D9" s="146"/>
      <c r="E9" s="146"/>
      <c r="F9" s="146"/>
      <c r="G9" s="120"/>
      <c r="H9" s="120"/>
    </row>
    <row r="10" spans="1:8" x14ac:dyDescent="0.25">
      <c r="A10" s="151"/>
      <c r="B10" s="156" t="s">
        <v>130</v>
      </c>
      <c r="C10" s="151"/>
      <c r="D10" s="151"/>
      <c r="E10" s="152">
        <v>0</v>
      </c>
      <c r="F10" s="152">
        <f t="shared" ref="F10:F11" si="0">E10*1.2</f>
        <v>0</v>
      </c>
      <c r="G10" s="120"/>
      <c r="H10" s="120"/>
    </row>
    <row r="11" spans="1:8" x14ac:dyDescent="0.25">
      <c r="A11" s="151"/>
      <c r="B11" s="151" t="s">
        <v>143</v>
      </c>
      <c r="C11" s="151"/>
      <c r="D11" s="151"/>
      <c r="E11" s="152">
        <v>0</v>
      </c>
      <c r="F11" s="152">
        <f t="shared" si="0"/>
        <v>0</v>
      </c>
      <c r="G11" s="120"/>
      <c r="H11" s="120"/>
    </row>
    <row r="12" spans="1:8" x14ac:dyDescent="0.25">
      <c r="A12" s="151"/>
      <c r="B12" s="151"/>
      <c r="C12" s="151"/>
      <c r="D12" s="151"/>
      <c r="E12" s="152"/>
      <c r="F12" s="152"/>
      <c r="G12" s="120"/>
      <c r="H12" s="120"/>
    </row>
    <row r="13" spans="1:8" x14ac:dyDescent="0.25">
      <c r="A13" s="151"/>
      <c r="B13" s="153" t="s">
        <v>106</v>
      </c>
      <c r="C13" s="151"/>
      <c r="D13" s="151"/>
      <c r="E13" s="152">
        <f>SUM(E10:E11)</f>
        <v>0</v>
      </c>
      <c r="F13" s="152">
        <f>E13*1.2</f>
        <v>0</v>
      </c>
      <c r="G13" s="120"/>
      <c r="H13" s="120"/>
    </row>
    <row r="14" spans="1:8" x14ac:dyDescent="0.25">
      <c r="A14" s="146"/>
      <c r="B14" s="146"/>
      <c r="C14" s="146"/>
      <c r="D14" s="146"/>
      <c r="E14" s="154"/>
      <c r="F14" s="146"/>
      <c r="G14" s="120"/>
      <c r="H14" s="120"/>
    </row>
    <row r="15" spans="1:8" x14ac:dyDescent="0.25">
      <c r="A15" s="151"/>
      <c r="B15" s="155" t="s">
        <v>25</v>
      </c>
      <c r="C15" s="151"/>
      <c r="D15" s="151"/>
      <c r="E15" s="152">
        <f>E13</f>
        <v>0</v>
      </c>
      <c r="F15" s="152">
        <f>E15*1.2</f>
        <v>0</v>
      </c>
      <c r="G15" s="120"/>
      <c r="H15" s="120"/>
    </row>
    <row r="16" spans="1:8" x14ac:dyDescent="0.25">
      <c r="A16" s="146"/>
      <c r="B16" s="146"/>
      <c r="C16" s="146"/>
      <c r="D16" s="146"/>
      <c r="E16" s="146"/>
      <c r="F16" s="146"/>
      <c r="G16" s="120"/>
      <c r="H16" s="120"/>
    </row>
    <row r="17" spans="1:8" x14ac:dyDescent="0.25">
      <c r="A17" s="146"/>
      <c r="B17" s="146"/>
      <c r="C17" s="146"/>
      <c r="D17" s="146"/>
      <c r="E17" s="146"/>
      <c r="F17" s="146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1"/>
  <sheetViews>
    <sheetView tabSelected="1" zoomScaleNormal="100" workbookViewId="0">
      <selection activeCell="N112" sqref="N112"/>
    </sheetView>
  </sheetViews>
  <sheetFormatPr defaultRowHeight="15" outlineLevelRow="1" x14ac:dyDescent="0.25"/>
  <cols>
    <col min="1" max="1" width="11.85546875" customWidth="1"/>
    <col min="2" max="2" width="56.42578125" style="3" customWidth="1"/>
    <col min="3" max="4" width="8.85546875" style="1" customWidth="1"/>
    <col min="5" max="5" width="10.140625" style="4" customWidth="1"/>
    <col min="6" max="7" width="11.140625" style="2" customWidth="1"/>
    <col min="9" max="9" width="13.5703125" customWidth="1"/>
    <col min="10" max="10" width="10.42578125" bestFit="1" customWidth="1"/>
  </cols>
  <sheetData>
    <row r="1" spans="1:13" ht="29.45" customHeight="1" x14ac:dyDescent="0.25">
      <c r="A1" s="120"/>
      <c r="B1" s="109" t="s">
        <v>109</v>
      </c>
      <c r="C1" s="120"/>
      <c r="D1" s="109"/>
      <c r="E1" s="109"/>
      <c r="F1" s="109"/>
      <c r="G1" s="109"/>
      <c r="H1" s="109"/>
      <c r="I1" s="1"/>
      <c r="J1" s="2"/>
      <c r="K1" s="2"/>
    </row>
    <row r="2" spans="1:13" ht="15.6" customHeight="1" x14ac:dyDescent="0.25">
      <c r="A2" s="110" t="s">
        <v>108</v>
      </c>
      <c r="B2" s="190" t="s">
        <v>236</v>
      </c>
      <c r="C2" s="191"/>
      <c r="D2" s="191"/>
      <c r="E2" s="191"/>
      <c r="F2" s="191"/>
      <c r="G2" s="191"/>
      <c r="H2" s="109"/>
      <c r="I2" s="112"/>
      <c r="J2" s="112"/>
      <c r="K2" s="112"/>
    </row>
    <row r="3" spans="1:13" ht="15.75" x14ac:dyDescent="0.25">
      <c r="A3" s="110" t="s">
        <v>14</v>
      </c>
      <c r="B3" s="109" t="s">
        <v>283</v>
      </c>
      <c r="C3" s="120"/>
      <c r="D3" s="109"/>
      <c r="E3" s="109"/>
      <c r="F3" s="109"/>
      <c r="G3" s="109"/>
      <c r="H3" s="109"/>
    </row>
    <row r="4" spans="1:13" ht="15.75" x14ac:dyDescent="0.25">
      <c r="A4" s="110" t="s">
        <v>27</v>
      </c>
      <c r="B4" s="111"/>
      <c r="C4" s="120"/>
      <c r="D4" s="109"/>
      <c r="E4" s="109"/>
      <c r="F4" s="109"/>
      <c r="G4" s="109"/>
      <c r="H4" s="109"/>
      <c r="I4" s="113"/>
      <c r="J4" s="114"/>
      <c r="K4" s="113"/>
      <c r="M4" s="115"/>
    </row>
    <row r="5" spans="1:13" ht="15.75" x14ac:dyDescent="0.25">
      <c r="A5" s="179" t="s">
        <v>242</v>
      </c>
      <c r="B5" s="111"/>
      <c r="C5" s="120"/>
      <c r="D5" s="109"/>
      <c r="E5" s="109"/>
      <c r="F5" s="109"/>
      <c r="G5" s="109"/>
      <c r="H5" s="109"/>
      <c r="I5" s="113"/>
      <c r="J5" s="114"/>
      <c r="K5" s="113"/>
      <c r="M5" s="115"/>
    </row>
    <row r="6" spans="1:13" ht="15.75" x14ac:dyDescent="0.25">
      <c r="A6" s="110"/>
      <c r="B6" s="111"/>
      <c r="C6" s="120"/>
      <c r="D6" s="109"/>
      <c r="E6" s="109"/>
      <c r="F6" s="109"/>
      <c r="G6" s="109"/>
      <c r="H6" s="109"/>
      <c r="I6" s="113"/>
      <c r="J6" s="114"/>
      <c r="K6" s="113"/>
      <c r="M6" s="115"/>
    </row>
    <row r="7" spans="1:13" x14ac:dyDescent="0.25">
      <c r="A7" s="180" t="s">
        <v>15</v>
      </c>
      <c r="B7" s="181" t="s">
        <v>248</v>
      </c>
      <c r="C7" s="121"/>
      <c r="D7" s="122"/>
      <c r="E7" s="121"/>
      <c r="F7" s="121"/>
      <c r="G7" s="120"/>
      <c r="H7" s="116"/>
      <c r="I7" s="113"/>
      <c r="J7" s="117"/>
      <c r="K7" s="113"/>
      <c r="M7" s="118"/>
    </row>
    <row r="8" spans="1:13" x14ac:dyDescent="0.25">
      <c r="A8" s="120"/>
      <c r="B8" s="120"/>
      <c r="C8" s="121"/>
      <c r="D8" s="122"/>
      <c r="E8" s="121"/>
      <c r="F8" s="121"/>
      <c r="G8" s="120"/>
      <c r="H8" s="116"/>
      <c r="J8" s="119"/>
    </row>
    <row r="9" spans="1:13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I9" s="113"/>
      <c r="J9" s="117"/>
      <c r="K9" s="113"/>
    </row>
    <row r="10" spans="1:13" x14ac:dyDescent="0.25">
      <c r="A10" s="120"/>
      <c r="B10" s="120"/>
      <c r="C10" s="120"/>
      <c r="D10" s="120"/>
      <c r="E10" s="120"/>
      <c r="F10" s="120"/>
      <c r="G10" s="120"/>
      <c r="I10" s="113"/>
      <c r="J10" s="117"/>
      <c r="K10" s="113"/>
    </row>
    <row r="11" spans="1:13" ht="36.75" x14ac:dyDescent="0.25">
      <c r="A11" s="123" t="s">
        <v>0</v>
      </c>
      <c r="B11" s="123" t="s">
        <v>250</v>
      </c>
      <c r="C11" s="123" t="s">
        <v>1</v>
      </c>
      <c r="D11" s="123" t="s">
        <v>3</v>
      </c>
      <c r="E11" s="124" t="s">
        <v>4</v>
      </c>
      <c r="F11" s="125" t="s">
        <v>5</v>
      </c>
      <c r="G11" s="125" t="s">
        <v>6</v>
      </c>
    </row>
    <row r="12" spans="1:13" x14ac:dyDescent="0.25">
      <c r="A12" s="159"/>
      <c r="B12" s="160" t="s">
        <v>153</v>
      </c>
      <c r="C12" s="159">
        <v>1</v>
      </c>
      <c r="D12" s="159" t="s">
        <v>100</v>
      </c>
      <c r="E12" s="161">
        <v>300</v>
      </c>
      <c r="F12" s="162">
        <f t="shared" ref="F12" si="0">C12*E12</f>
        <v>300</v>
      </c>
      <c r="G12" s="162">
        <f t="shared" ref="G12" si="1">F12*1.2</f>
        <v>360</v>
      </c>
    </row>
    <row r="13" spans="1:13" x14ac:dyDescent="0.25">
      <c r="A13" s="192" t="s">
        <v>154</v>
      </c>
      <c r="B13" s="192"/>
      <c r="C13" s="192"/>
      <c r="D13" s="192"/>
      <c r="E13" s="192"/>
      <c r="F13" s="176">
        <f>SUM(F12:F12)</f>
        <v>300</v>
      </c>
      <c r="G13" s="176">
        <f>SUM(G12:G12)</f>
        <v>360</v>
      </c>
      <c r="H13" s="107"/>
      <c r="I13" s="6"/>
      <c r="J13" s="7"/>
    </row>
    <row r="14" spans="1:13" ht="32.1" customHeight="1" x14ac:dyDescent="0.25">
      <c r="A14" s="189" t="s">
        <v>110</v>
      </c>
      <c r="B14" s="189"/>
      <c r="C14" s="189"/>
      <c r="D14" s="189"/>
      <c r="E14" s="189"/>
      <c r="F14" s="189"/>
      <c r="G14" s="189"/>
    </row>
    <row r="15" spans="1:13" ht="24.6" customHeight="1" x14ac:dyDescent="0.25">
      <c r="A15" s="126"/>
      <c r="B15" s="127" t="s">
        <v>160</v>
      </c>
      <c r="C15" s="126">
        <v>162</v>
      </c>
      <c r="D15" s="126" t="s">
        <v>85</v>
      </c>
      <c r="E15" s="128">
        <v>6</v>
      </c>
      <c r="F15" s="129">
        <f>SUM(E15*C15)</f>
        <v>972</v>
      </c>
      <c r="G15" s="129">
        <f>SUM(F15*1.2)</f>
        <v>1166.3999999999999</v>
      </c>
      <c r="I15" s="128"/>
      <c r="J15" s="105"/>
    </row>
    <row r="16" spans="1:13" outlineLevel="1" x14ac:dyDescent="0.25">
      <c r="A16" s="126"/>
      <c r="B16" s="130" t="s">
        <v>218</v>
      </c>
      <c r="C16" s="126"/>
      <c r="D16" s="126"/>
      <c r="E16" s="128"/>
      <c r="F16" s="129"/>
      <c r="G16" s="129"/>
      <c r="I16" s="128"/>
    </row>
    <row r="17" spans="1:9" ht="15.6" customHeight="1" x14ac:dyDescent="0.25">
      <c r="A17" s="126"/>
      <c r="B17" s="127" t="s">
        <v>117</v>
      </c>
      <c r="C17" s="126">
        <v>810</v>
      </c>
      <c r="D17" s="126" t="s">
        <v>2</v>
      </c>
      <c r="E17" s="128">
        <v>1</v>
      </c>
      <c r="F17" s="129">
        <f>SUM(E17*C17)</f>
        <v>810</v>
      </c>
      <c r="G17" s="129">
        <f>SUM(F17*1.2)</f>
        <v>972</v>
      </c>
      <c r="I17" s="128"/>
    </row>
    <row r="18" spans="1:9" x14ac:dyDescent="0.25">
      <c r="A18" s="126"/>
      <c r="B18" s="127" t="s">
        <v>148</v>
      </c>
      <c r="C18" s="126">
        <f>SUM(C19:C20)</f>
        <v>22.08</v>
      </c>
      <c r="D18" s="126" t="s">
        <v>85</v>
      </c>
      <c r="E18" s="128">
        <v>25</v>
      </c>
      <c r="F18" s="129">
        <f>SUM(E18*C18)</f>
        <v>552</v>
      </c>
      <c r="G18" s="129">
        <f>SUM(F18*1.2)</f>
        <v>662.4</v>
      </c>
      <c r="I18" s="128"/>
    </row>
    <row r="19" spans="1:9" outlineLevel="1" x14ac:dyDescent="0.25">
      <c r="A19" s="126"/>
      <c r="B19" s="130" t="s">
        <v>163</v>
      </c>
      <c r="C19" s="174">
        <v>12.48</v>
      </c>
      <c r="D19" s="126"/>
      <c r="E19" s="128"/>
      <c r="F19" s="129"/>
      <c r="G19" s="129"/>
      <c r="I19" s="128"/>
    </row>
    <row r="20" spans="1:9" outlineLevel="1" x14ac:dyDescent="0.25">
      <c r="A20" s="126"/>
      <c r="B20" s="130" t="s">
        <v>164</v>
      </c>
      <c r="C20" s="174">
        <v>9.6</v>
      </c>
      <c r="D20" s="126"/>
      <c r="E20" s="128"/>
      <c r="F20" s="129"/>
      <c r="G20" s="129"/>
      <c r="I20" s="128"/>
    </row>
    <row r="21" spans="1:9" ht="15.6" customHeight="1" x14ac:dyDescent="0.25">
      <c r="A21" s="126"/>
      <c r="B21" s="127" t="s">
        <v>140</v>
      </c>
      <c r="C21" s="126">
        <v>8</v>
      </c>
      <c r="D21" s="126" t="s">
        <v>85</v>
      </c>
      <c r="E21" s="128">
        <v>25</v>
      </c>
      <c r="F21" s="129">
        <f>SUM(E21*C21)</f>
        <v>200</v>
      </c>
      <c r="G21" s="129">
        <f>SUM(F21*1.2)</f>
        <v>240</v>
      </c>
      <c r="I21" s="128"/>
    </row>
    <row r="22" spans="1:9" outlineLevel="1" x14ac:dyDescent="0.25">
      <c r="A22" s="126"/>
      <c r="B22" s="130" t="s">
        <v>165</v>
      </c>
      <c r="C22" s="126"/>
      <c r="D22" s="126"/>
      <c r="E22" s="128"/>
      <c r="F22" s="129"/>
      <c r="G22" s="129"/>
      <c r="I22" s="128"/>
    </row>
    <row r="23" spans="1:9" ht="24.75" x14ac:dyDescent="0.25">
      <c r="A23" s="126"/>
      <c r="B23" s="127" t="s">
        <v>220</v>
      </c>
      <c r="C23" s="126">
        <v>8.4480000000000004</v>
      </c>
      <c r="D23" s="126" t="s">
        <v>85</v>
      </c>
      <c r="E23" s="128">
        <v>89</v>
      </c>
      <c r="F23" s="129">
        <f>SUM(E23*C23)</f>
        <v>751.87200000000007</v>
      </c>
      <c r="G23" s="129">
        <f>SUM(F23*1.2)</f>
        <v>902.24640000000011</v>
      </c>
      <c r="I23" s="128"/>
    </row>
    <row r="24" spans="1:9" ht="15.6" customHeight="1" outlineLevel="1" x14ac:dyDescent="0.25">
      <c r="A24" s="126"/>
      <c r="B24" s="130" t="s">
        <v>245</v>
      </c>
      <c r="C24" s="126"/>
      <c r="D24" s="126"/>
      <c r="E24" s="128"/>
      <c r="F24" s="129"/>
      <c r="G24" s="129"/>
      <c r="I24" s="128"/>
    </row>
    <row r="25" spans="1:9" ht="40.5" customHeight="1" x14ac:dyDescent="0.25">
      <c r="A25" s="126"/>
      <c r="B25" s="127" t="s">
        <v>171</v>
      </c>
      <c r="C25" s="126">
        <v>9.4499999999999993</v>
      </c>
      <c r="D25" s="126" t="s">
        <v>85</v>
      </c>
      <c r="E25" s="128">
        <v>25</v>
      </c>
      <c r="F25" s="129">
        <f>SUM(E25*C25)</f>
        <v>236.24999999999997</v>
      </c>
      <c r="G25" s="129">
        <f>SUM(F25*1.2)</f>
        <v>283.49999999999994</v>
      </c>
      <c r="I25" s="128"/>
    </row>
    <row r="26" spans="1:9" outlineLevel="1" x14ac:dyDescent="0.25">
      <c r="A26" s="126"/>
      <c r="B26" s="130" t="s">
        <v>219</v>
      </c>
      <c r="C26" s="126"/>
      <c r="D26" s="126"/>
      <c r="E26" s="128"/>
      <c r="F26" s="129"/>
      <c r="G26" s="129"/>
      <c r="I26" s="128"/>
    </row>
    <row r="27" spans="1:9" ht="15" customHeight="1" x14ac:dyDescent="0.25">
      <c r="A27" s="126"/>
      <c r="B27" s="127" t="s">
        <v>162</v>
      </c>
      <c r="C27" s="126">
        <v>120</v>
      </c>
      <c r="D27" s="133" t="s">
        <v>7</v>
      </c>
      <c r="E27" s="128">
        <v>6.6</v>
      </c>
      <c r="F27" s="129">
        <f>SUM(C27*E27)</f>
        <v>792</v>
      </c>
      <c r="G27" s="129">
        <f>SUM(F27*1.2)</f>
        <v>950.4</v>
      </c>
      <c r="I27" s="128"/>
    </row>
    <row r="28" spans="1:9" ht="28.5" customHeight="1" x14ac:dyDescent="0.25">
      <c r="A28" s="126"/>
      <c r="B28" s="127" t="s">
        <v>272</v>
      </c>
      <c r="C28" s="126">
        <v>2.4</v>
      </c>
      <c r="D28" s="126" t="s">
        <v>85</v>
      </c>
      <c r="E28" s="128">
        <v>89</v>
      </c>
      <c r="F28" s="129">
        <f>SUM(E28*C28)</f>
        <v>213.6</v>
      </c>
      <c r="G28" s="129">
        <f>SUM(F28*1.2)</f>
        <v>256.32</v>
      </c>
      <c r="I28" s="128"/>
    </row>
    <row r="29" spans="1:9" ht="17.100000000000001" customHeight="1" x14ac:dyDescent="0.25">
      <c r="A29" s="126"/>
      <c r="B29" s="127" t="s">
        <v>230</v>
      </c>
      <c r="C29" s="126">
        <v>12</v>
      </c>
      <c r="D29" s="126" t="s">
        <v>85</v>
      </c>
      <c r="E29" s="128">
        <v>35</v>
      </c>
      <c r="F29" s="129">
        <f>SUM(E29*C29)</f>
        <v>420</v>
      </c>
      <c r="G29" s="129">
        <f>SUM(F29*1.2)</f>
        <v>504</v>
      </c>
      <c r="I29" s="128"/>
    </row>
    <row r="30" spans="1:9" ht="28.35" customHeight="1" x14ac:dyDescent="0.25">
      <c r="A30" s="126"/>
      <c r="B30" s="127" t="s">
        <v>277</v>
      </c>
      <c r="C30" s="126">
        <v>120</v>
      </c>
      <c r="D30" s="126" t="s">
        <v>2</v>
      </c>
      <c r="E30" s="128">
        <v>1.5</v>
      </c>
      <c r="F30" s="129">
        <f>SUM(E30*C30)</f>
        <v>180</v>
      </c>
      <c r="G30" s="129">
        <f>SUM(F30*1.2)</f>
        <v>216</v>
      </c>
      <c r="I30" s="128"/>
    </row>
    <row r="31" spans="1:9" x14ac:dyDescent="0.25">
      <c r="A31" s="126"/>
      <c r="B31" s="127" t="s">
        <v>275</v>
      </c>
      <c r="C31" s="174"/>
      <c r="D31" s="174"/>
      <c r="E31" s="128"/>
      <c r="F31" s="129"/>
      <c r="G31" s="129"/>
      <c r="I31" s="128"/>
    </row>
    <row r="32" spans="1:9" x14ac:dyDescent="0.25">
      <c r="A32" s="126"/>
      <c r="B32" s="127" t="s">
        <v>231</v>
      </c>
      <c r="C32" s="126">
        <v>4.2</v>
      </c>
      <c r="D32" s="126" t="s">
        <v>92</v>
      </c>
      <c r="E32" s="128">
        <v>16</v>
      </c>
      <c r="F32" s="129">
        <f>SUM(E32*C32)</f>
        <v>67.2</v>
      </c>
      <c r="G32" s="129">
        <f>SUM(F32*1.2)</f>
        <v>80.64</v>
      </c>
      <c r="I32" s="128"/>
    </row>
    <row r="33" spans="1:9" x14ac:dyDescent="0.25">
      <c r="A33" s="126"/>
      <c r="B33" s="127" t="s">
        <v>276</v>
      </c>
      <c r="C33" s="126"/>
      <c r="D33" s="126"/>
      <c r="E33" s="128"/>
      <c r="F33" s="129"/>
      <c r="G33" s="129"/>
      <c r="I33" s="128"/>
    </row>
    <row r="34" spans="1:9" x14ac:dyDescent="0.25">
      <c r="A34" s="126"/>
      <c r="B34" s="177" t="s">
        <v>232</v>
      </c>
      <c r="C34" s="126">
        <f>SUM(C15+C18+C21+C23+C25+C28)</f>
        <v>212.37799999999999</v>
      </c>
      <c r="D34" s="126" t="s">
        <v>85</v>
      </c>
      <c r="E34" s="128">
        <v>6.6</v>
      </c>
      <c r="F34" s="129">
        <f>SUM(E34*C34)</f>
        <v>1401.6947999999998</v>
      </c>
      <c r="G34" s="129">
        <f>SUM(F34*1.2)</f>
        <v>1682.0337599999996</v>
      </c>
      <c r="I34" s="128"/>
    </row>
    <row r="35" spans="1:9" ht="24" x14ac:dyDescent="0.25">
      <c r="A35" s="126"/>
      <c r="B35" s="177" t="s">
        <v>233</v>
      </c>
      <c r="C35" s="126">
        <f>SUM(C34)</f>
        <v>212.37799999999999</v>
      </c>
      <c r="D35" s="126" t="s">
        <v>85</v>
      </c>
      <c r="E35" s="128">
        <v>6.6</v>
      </c>
      <c r="F35" s="129">
        <f>SUM(E35*C35)</f>
        <v>1401.6947999999998</v>
      </c>
      <c r="G35" s="129">
        <f>SUM(F35*1.2)</f>
        <v>1682.0337599999996</v>
      </c>
      <c r="I35" s="128"/>
    </row>
    <row r="36" spans="1:9" x14ac:dyDescent="0.25">
      <c r="A36" s="126"/>
      <c r="B36" s="177" t="s">
        <v>234</v>
      </c>
      <c r="C36" s="126">
        <f>SUM(C35)</f>
        <v>212.37799999999999</v>
      </c>
      <c r="D36" s="126" t="s">
        <v>85</v>
      </c>
      <c r="E36" s="128">
        <v>1</v>
      </c>
      <c r="F36" s="129">
        <f>SUM(E36*C36)</f>
        <v>212.37799999999999</v>
      </c>
      <c r="G36" s="129">
        <f>SUM(F36*1.2)</f>
        <v>254.85359999999997</v>
      </c>
      <c r="I36" s="128"/>
    </row>
    <row r="37" spans="1:9" x14ac:dyDescent="0.25">
      <c r="A37" s="126"/>
      <c r="B37" s="177" t="s">
        <v>235</v>
      </c>
      <c r="C37" s="126">
        <f>SUM(C36)</f>
        <v>212.37799999999999</v>
      </c>
      <c r="D37" s="126" t="s">
        <v>85</v>
      </c>
      <c r="E37" s="128">
        <v>25</v>
      </c>
      <c r="F37" s="129">
        <f>SUM(E37*C37)</f>
        <v>5309.45</v>
      </c>
      <c r="G37" s="129">
        <f>SUM(F37*1.2)</f>
        <v>6371.3399999999992</v>
      </c>
      <c r="I37" s="128"/>
    </row>
    <row r="38" spans="1:9" outlineLevel="1" x14ac:dyDescent="0.25">
      <c r="A38" s="126"/>
      <c r="B38" s="130"/>
      <c r="C38" s="126"/>
      <c r="D38" s="126"/>
      <c r="E38" s="128"/>
      <c r="F38" s="129"/>
      <c r="G38" s="129"/>
      <c r="I38" s="105"/>
    </row>
    <row r="39" spans="1:9" ht="27.6" customHeight="1" x14ac:dyDescent="0.25">
      <c r="A39" s="186" t="s">
        <v>95</v>
      </c>
      <c r="B39" s="186"/>
      <c r="C39" s="186"/>
      <c r="D39" s="186"/>
      <c r="E39" s="186"/>
      <c r="F39" s="135">
        <f>SUM(F15:F37)</f>
        <v>13520.139599999999</v>
      </c>
      <c r="G39" s="135">
        <f>SUM(F39*1.2)</f>
        <v>16224.167519999997</v>
      </c>
      <c r="H39" s="6"/>
      <c r="I39" s="6"/>
    </row>
    <row r="40" spans="1:9" ht="33.6" customHeight="1" x14ac:dyDescent="0.25">
      <c r="A40" s="189" t="s">
        <v>118</v>
      </c>
      <c r="B40" s="189"/>
      <c r="C40" s="189"/>
      <c r="D40" s="189"/>
      <c r="E40" s="189"/>
      <c r="F40" s="189"/>
      <c r="G40" s="189"/>
    </row>
    <row r="41" spans="1:9" ht="15.6" customHeight="1" x14ac:dyDescent="0.25">
      <c r="A41" s="126"/>
      <c r="B41" s="131" t="s">
        <v>139</v>
      </c>
      <c r="C41" s="126"/>
      <c r="D41" s="126"/>
      <c r="E41" s="128"/>
      <c r="F41" s="129"/>
      <c r="G41" s="129"/>
    </row>
    <row r="42" spans="1:9" ht="24.6" customHeight="1" x14ac:dyDescent="0.25">
      <c r="A42" s="126"/>
      <c r="B42" s="127" t="s">
        <v>221</v>
      </c>
      <c r="C42" s="126">
        <v>8.4480000000000004</v>
      </c>
      <c r="D42" s="126" t="s">
        <v>85</v>
      </c>
      <c r="E42" s="128">
        <v>150</v>
      </c>
      <c r="F42" s="129">
        <f>SUM(E42*C42)</f>
        <v>1267.2</v>
      </c>
      <c r="G42" s="129">
        <f>SUM(F42*1.2)</f>
        <v>1520.64</v>
      </c>
      <c r="I42" s="128"/>
    </row>
    <row r="43" spans="1:9" ht="17.45" hidden="1" customHeight="1" outlineLevel="1" x14ac:dyDescent="0.25">
      <c r="A43" s="126"/>
      <c r="B43" s="130" t="s">
        <v>145</v>
      </c>
      <c r="C43" s="126"/>
      <c r="D43" s="126"/>
      <c r="E43" s="128"/>
      <c r="F43" s="129"/>
      <c r="G43" s="129"/>
      <c r="I43" s="128"/>
    </row>
    <row r="44" spans="1:9" ht="15.6" hidden="1" customHeight="1" outlineLevel="1" x14ac:dyDescent="0.25">
      <c r="A44" s="126"/>
      <c r="B44" s="130" t="s">
        <v>146</v>
      </c>
      <c r="C44" s="126"/>
      <c r="D44" s="126"/>
      <c r="E44" s="128"/>
      <c r="F44" s="129"/>
      <c r="G44" s="129"/>
      <c r="I44" s="128"/>
    </row>
    <row r="45" spans="1:9" ht="15.6" customHeight="1" collapsed="1" x14ac:dyDescent="0.25">
      <c r="A45" s="126"/>
      <c r="B45" s="127" t="s">
        <v>9</v>
      </c>
      <c r="C45" s="126">
        <v>62</v>
      </c>
      <c r="D45" s="126" t="s">
        <v>8</v>
      </c>
      <c r="E45" s="128">
        <v>8</v>
      </c>
      <c r="F45" s="129">
        <f>SUM(E45*C45)</f>
        <v>496</v>
      </c>
      <c r="G45" s="129">
        <f>SUM(F45*1.2)</f>
        <v>595.19999999999993</v>
      </c>
      <c r="I45" s="128"/>
    </row>
    <row r="46" spans="1:9" ht="15.6" customHeight="1" outlineLevel="1" x14ac:dyDescent="0.25">
      <c r="A46" s="126"/>
      <c r="B46" s="127" t="s">
        <v>222</v>
      </c>
      <c r="C46" s="126">
        <v>2</v>
      </c>
      <c r="D46" s="126" t="s">
        <v>8</v>
      </c>
      <c r="E46" s="128">
        <v>35</v>
      </c>
      <c r="F46" s="129">
        <f>SUM(E46*C46)</f>
        <v>70</v>
      </c>
      <c r="G46" s="129">
        <f>SUM(F46*1.2)</f>
        <v>84</v>
      </c>
      <c r="I46" s="128"/>
    </row>
    <row r="47" spans="1:9" ht="15.6" customHeight="1" x14ac:dyDescent="0.25">
      <c r="A47" s="126"/>
      <c r="B47" s="131" t="s">
        <v>112</v>
      </c>
      <c r="C47" s="126"/>
      <c r="D47" s="126"/>
      <c r="E47" s="128"/>
      <c r="F47" s="129"/>
      <c r="G47" s="129"/>
      <c r="I47" s="128"/>
    </row>
    <row r="48" spans="1:9" ht="15.6" customHeight="1" x14ac:dyDescent="0.25">
      <c r="A48" s="126"/>
      <c r="B48" s="127" t="s">
        <v>151</v>
      </c>
      <c r="C48" s="126">
        <v>7.56</v>
      </c>
      <c r="D48" s="126" t="s">
        <v>85</v>
      </c>
      <c r="E48" s="128">
        <v>150</v>
      </c>
      <c r="F48" s="129">
        <f>SUM(E48*C48)</f>
        <v>1134</v>
      </c>
      <c r="G48" s="129">
        <f>SUM(F48*1.2)</f>
        <v>1360.8</v>
      </c>
      <c r="I48" s="128"/>
    </row>
    <row r="49" spans="1:9" ht="15.6" customHeight="1" outlineLevel="1" x14ac:dyDescent="0.25">
      <c r="A49" s="126"/>
      <c r="B49" s="130" t="s">
        <v>247</v>
      </c>
      <c r="C49" s="126"/>
      <c r="D49" s="126"/>
      <c r="E49" s="128"/>
      <c r="F49" s="129"/>
      <c r="G49" s="129"/>
      <c r="I49" s="128"/>
    </row>
    <row r="50" spans="1:9" ht="15.6" customHeight="1" x14ac:dyDescent="0.25">
      <c r="A50" s="126"/>
      <c r="B50" s="127" t="s">
        <v>149</v>
      </c>
      <c r="C50" s="126">
        <v>126</v>
      </c>
      <c r="D50" s="126" t="s">
        <v>8</v>
      </c>
      <c r="E50" s="128">
        <v>8</v>
      </c>
      <c r="F50" s="129">
        <f>SUM(E50*C50)</f>
        <v>1008</v>
      </c>
      <c r="G50" s="129">
        <f>SUM(F50*1.2)</f>
        <v>1209.5999999999999</v>
      </c>
      <c r="I50" s="128"/>
    </row>
    <row r="51" spans="1:9" ht="15.6" customHeight="1" x14ac:dyDescent="0.25">
      <c r="A51" s="126"/>
      <c r="B51" s="127" t="s">
        <v>152</v>
      </c>
      <c r="C51" s="126">
        <v>126</v>
      </c>
      <c r="D51" s="126" t="s">
        <v>8</v>
      </c>
      <c r="E51" s="128">
        <v>8</v>
      </c>
      <c r="F51" s="129">
        <f>SUM(E51*C51)</f>
        <v>1008</v>
      </c>
      <c r="G51" s="129">
        <f>SUM(F51*1.2)</f>
        <v>1209.5999999999999</v>
      </c>
      <c r="I51" s="128"/>
    </row>
    <row r="52" spans="1:9" ht="26.45" customHeight="1" x14ac:dyDescent="0.25">
      <c r="A52" s="126"/>
      <c r="B52" s="127" t="s">
        <v>273</v>
      </c>
      <c r="C52" s="126">
        <v>2.4</v>
      </c>
      <c r="D52" s="126" t="s">
        <v>85</v>
      </c>
      <c r="E52" s="128">
        <v>150</v>
      </c>
      <c r="F52" s="129">
        <f>SUM(E52*C52)</f>
        <v>360</v>
      </c>
      <c r="G52" s="129">
        <f>SUM(F52*1.2)</f>
        <v>432</v>
      </c>
      <c r="I52" s="128"/>
    </row>
    <row r="53" spans="1:9" s="102" customFormat="1" ht="36.75" x14ac:dyDescent="0.25">
      <c r="A53" s="126"/>
      <c r="B53" s="127" t="s">
        <v>274</v>
      </c>
      <c r="C53" s="126">
        <v>8</v>
      </c>
      <c r="D53" s="126" t="s">
        <v>8</v>
      </c>
      <c r="E53" s="128">
        <v>65</v>
      </c>
      <c r="F53" s="129">
        <f>SUM(E53*C53)</f>
        <v>520</v>
      </c>
      <c r="G53" s="129">
        <f>SUM(F53*1.2)</f>
        <v>624</v>
      </c>
      <c r="H53"/>
      <c r="I53" s="128"/>
    </row>
    <row r="54" spans="1:9" ht="27.6" customHeight="1" x14ac:dyDescent="0.25">
      <c r="A54" s="186" t="s">
        <v>127</v>
      </c>
      <c r="B54" s="186"/>
      <c r="C54" s="186"/>
      <c r="D54" s="186"/>
      <c r="E54" s="186"/>
      <c r="F54" s="135">
        <f>SUM(F42:F53)</f>
        <v>5863.2</v>
      </c>
      <c r="G54" s="135">
        <f>SUM(F54*1.2)</f>
        <v>7035.8399999999992</v>
      </c>
      <c r="H54" s="6"/>
      <c r="I54" s="6"/>
    </row>
    <row r="55" spans="1:9" ht="33.6" customHeight="1" x14ac:dyDescent="0.25">
      <c r="A55" s="189" t="s">
        <v>119</v>
      </c>
      <c r="B55" s="189"/>
      <c r="C55" s="189"/>
      <c r="D55" s="189"/>
      <c r="E55" s="189"/>
      <c r="F55" s="189"/>
      <c r="G55" s="189"/>
    </row>
    <row r="56" spans="1:9" ht="15.6" customHeight="1" x14ac:dyDescent="0.25">
      <c r="A56" s="126"/>
      <c r="B56" s="131" t="s">
        <v>128</v>
      </c>
      <c r="C56" s="126"/>
      <c r="D56" s="126"/>
      <c r="E56" s="128"/>
      <c r="F56" s="129"/>
      <c r="G56" s="129"/>
    </row>
    <row r="57" spans="1:9" ht="15.6" customHeight="1" x14ac:dyDescent="0.25">
      <c r="A57" s="126"/>
      <c r="B57" s="127" t="s">
        <v>10</v>
      </c>
      <c r="C57" s="132">
        <v>301.56</v>
      </c>
      <c r="D57" s="132" t="s">
        <v>2</v>
      </c>
      <c r="E57" s="128">
        <v>1.4</v>
      </c>
      <c r="F57" s="129">
        <f>SUM(E57*C57)</f>
        <v>422.18399999999997</v>
      </c>
      <c r="G57" s="129">
        <f>SUM(F57*1.2)</f>
        <v>506.62079999999992</v>
      </c>
      <c r="H57" s="128"/>
    </row>
    <row r="58" spans="1:9" ht="15.6" customHeight="1" outlineLevel="1" x14ac:dyDescent="0.25">
      <c r="A58" s="126"/>
      <c r="B58" s="130" t="s">
        <v>166</v>
      </c>
      <c r="C58" s="132"/>
      <c r="D58" s="132"/>
      <c r="E58" s="128"/>
      <c r="F58" s="129"/>
      <c r="G58" s="129"/>
      <c r="H58" s="128"/>
    </row>
    <row r="59" spans="1:9" ht="15.6" customHeight="1" outlineLevel="1" x14ac:dyDescent="0.25">
      <c r="A59" s="126"/>
      <c r="B59" s="130" t="s">
        <v>167</v>
      </c>
      <c r="C59" s="132"/>
      <c r="D59" s="132"/>
      <c r="E59" s="128"/>
      <c r="F59" s="129"/>
      <c r="G59" s="129"/>
      <c r="H59" s="128"/>
    </row>
    <row r="60" spans="1:9" ht="15.6" customHeight="1" x14ac:dyDescent="0.25">
      <c r="A60" s="126"/>
      <c r="B60" s="127" t="s">
        <v>89</v>
      </c>
      <c r="C60" s="132">
        <f>SUM(C57)</f>
        <v>301.56</v>
      </c>
      <c r="D60" s="132" t="s">
        <v>2</v>
      </c>
      <c r="E60" s="128">
        <v>0.4</v>
      </c>
      <c r="F60" s="129">
        <f>SUM(E60*C60)</f>
        <v>120.62400000000001</v>
      </c>
      <c r="G60" s="129">
        <f>SUM(F60*1.2)</f>
        <v>144.74880000000002</v>
      </c>
      <c r="H60" s="128"/>
    </row>
    <row r="61" spans="1:9" ht="15.6" customHeight="1" x14ac:dyDescent="0.25">
      <c r="A61" s="126"/>
      <c r="B61" s="127" t="s">
        <v>103</v>
      </c>
      <c r="C61" s="132">
        <v>40</v>
      </c>
      <c r="D61" s="132" t="s">
        <v>7</v>
      </c>
      <c r="E61" s="128">
        <v>3.2</v>
      </c>
      <c r="F61" s="129">
        <f>SUM(E61*C61)</f>
        <v>128</v>
      </c>
      <c r="G61" s="129">
        <f>SUM(F61*1.2)</f>
        <v>153.6</v>
      </c>
      <c r="H61" s="128"/>
    </row>
    <row r="62" spans="1:9" ht="15.6" customHeight="1" x14ac:dyDescent="0.25">
      <c r="A62" s="126"/>
      <c r="B62" s="127" t="s">
        <v>104</v>
      </c>
      <c r="C62" s="132">
        <v>160</v>
      </c>
      <c r="D62" s="132" t="s">
        <v>7</v>
      </c>
      <c r="E62" s="128">
        <v>2.9</v>
      </c>
      <c r="F62" s="129">
        <f>SUM(E62*C62)</f>
        <v>464</v>
      </c>
      <c r="G62" s="129">
        <f>SUM(F62*1.2)</f>
        <v>556.79999999999995</v>
      </c>
      <c r="H62" s="128"/>
    </row>
    <row r="63" spans="1:9" ht="15.6" customHeight="1" x14ac:dyDescent="0.25">
      <c r="A63" s="126"/>
      <c r="B63" s="127" t="s">
        <v>105</v>
      </c>
      <c r="C63" s="126">
        <f>SUM(C61:C62)</f>
        <v>200</v>
      </c>
      <c r="D63" s="126" t="s">
        <v>7</v>
      </c>
      <c r="E63" s="128">
        <v>0.4</v>
      </c>
      <c r="F63" s="129">
        <f>SUM(E63*C63)</f>
        <v>80</v>
      </c>
      <c r="G63" s="129">
        <f>SUM(F63*1.2)</f>
        <v>96</v>
      </c>
      <c r="H63" s="128"/>
    </row>
    <row r="64" spans="1:9" ht="15.6" customHeight="1" x14ac:dyDescent="0.25">
      <c r="A64" s="126"/>
      <c r="B64" s="127" t="s">
        <v>91</v>
      </c>
      <c r="C64" s="126">
        <v>54</v>
      </c>
      <c r="D64" s="126" t="s">
        <v>86</v>
      </c>
      <c r="E64" s="128">
        <v>30</v>
      </c>
      <c r="F64" s="129">
        <f>SUM(E64*C64)</f>
        <v>1620</v>
      </c>
      <c r="G64" s="129">
        <f>SUM(F64*1.2)</f>
        <v>1944</v>
      </c>
      <c r="H64" s="128"/>
    </row>
    <row r="65" spans="1:9" ht="15.6" customHeight="1" outlineLevel="1" x14ac:dyDescent="0.25">
      <c r="A65" s="126"/>
      <c r="B65" s="130" t="s">
        <v>168</v>
      </c>
      <c r="C65" s="126"/>
      <c r="D65" s="126"/>
      <c r="E65" s="128"/>
      <c r="F65" s="129"/>
      <c r="G65" s="129"/>
      <c r="H65" s="128"/>
    </row>
    <row r="66" spans="1:9" ht="15.6" customHeight="1" outlineLevel="1" x14ac:dyDescent="0.25">
      <c r="A66" s="126"/>
      <c r="B66" s="130" t="s">
        <v>169</v>
      </c>
      <c r="C66" s="126"/>
      <c r="D66" s="126"/>
      <c r="E66" s="128"/>
      <c r="F66" s="129"/>
      <c r="G66" s="129"/>
      <c r="H66" s="128"/>
    </row>
    <row r="67" spans="1:9" ht="24.75" x14ac:dyDescent="0.25">
      <c r="A67" s="126"/>
      <c r="B67" s="127" t="s">
        <v>90</v>
      </c>
      <c r="C67" s="126">
        <v>54</v>
      </c>
      <c r="D67" s="126" t="s">
        <v>86</v>
      </c>
      <c r="E67" s="128">
        <v>6.6</v>
      </c>
      <c r="F67" s="129">
        <f>SUM(E67*C67)</f>
        <v>356.4</v>
      </c>
      <c r="G67" s="129">
        <f>SUM(F67*1.2)</f>
        <v>427.67999999999995</v>
      </c>
      <c r="H67" s="128"/>
    </row>
    <row r="68" spans="1:9" ht="15.6" customHeight="1" outlineLevel="1" x14ac:dyDescent="0.25">
      <c r="A68" s="126"/>
      <c r="B68" s="130" t="s">
        <v>141</v>
      </c>
      <c r="C68" s="126"/>
      <c r="D68" s="126"/>
      <c r="E68" s="128"/>
      <c r="F68" s="129"/>
      <c r="G68" s="129"/>
      <c r="H68" s="128"/>
    </row>
    <row r="69" spans="1:9" ht="15.6" customHeight="1" outlineLevel="1" x14ac:dyDescent="0.25">
      <c r="A69" s="126"/>
      <c r="B69" s="130" t="s">
        <v>142</v>
      </c>
      <c r="C69" s="126"/>
      <c r="D69" s="126"/>
      <c r="E69" s="128"/>
      <c r="F69" s="129"/>
      <c r="G69" s="129"/>
    </row>
    <row r="70" spans="1:9" ht="15.6" customHeight="1" x14ac:dyDescent="0.25">
      <c r="A70" s="126"/>
      <c r="B70" s="127" t="s">
        <v>88</v>
      </c>
      <c r="C70" s="126">
        <f>SUM(C61+C62)*0.3</f>
        <v>60</v>
      </c>
      <c r="D70" s="126" t="s">
        <v>2</v>
      </c>
      <c r="E70" s="128">
        <v>1</v>
      </c>
      <c r="F70" s="129">
        <f>SUM(E70*C70)</f>
        <v>60</v>
      </c>
      <c r="G70" s="129">
        <f>SUM(F70*1.2)</f>
        <v>72</v>
      </c>
    </row>
    <row r="71" spans="1:9" ht="15.6" hidden="1" customHeight="1" outlineLevel="1" x14ac:dyDescent="0.25">
      <c r="A71" s="126"/>
      <c r="B71" s="130" t="s">
        <v>147</v>
      </c>
      <c r="C71" s="126"/>
      <c r="D71" s="126"/>
      <c r="E71" s="128"/>
      <c r="F71" s="129"/>
      <c r="G71" s="129"/>
    </row>
    <row r="72" spans="1:9" ht="27.6" customHeight="1" collapsed="1" x14ac:dyDescent="0.25">
      <c r="A72" s="186" t="s">
        <v>125</v>
      </c>
      <c r="B72" s="186"/>
      <c r="C72" s="186"/>
      <c r="D72" s="186"/>
      <c r="E72" s="186"/>
      <c r="F72" s="135">
        <f>SUM(F57:F70)</f>
        <v>3251.2080000000001</v>
      </c>
      <c r="G72" s="135">
        <f>SUM(F72*1.2)</f>
        <v>3901.4495999999999</v>
      </c>
      <c r="H72" s="6"/>
      <c r="I72" s="6"/>
    </row>
    <row r="73" spans="1:9" ht="38.450000000000003" customHeight="1" x14ac:dyDescent="0.25">
      <c r="A73" s="189" t="s">
        <v>120</v>
      </c>
      <c r="B73" s="189"/>
      <c r="C73" s="189"/>
      <c r="D73" s="189"/>
      <c r="E73" s="189"/>
      <c r="F73" s="189"/>
      <c r="G73" s="189"/>
      <c r="H73" s="108"/>
      <c r="I73" s="108"/>
    </row>
    <row r="74" spans="1:9" ht="15.6" customHeight="1" x14ac:dyDescent="0.25">
      <c r="A74" s="126"/>
      <c r="B74" s="131" t="s">
        <v>111</v>
      </c>
      <c r="C74" s="120"/>
      <c r="D74" s="126"/>
      <c r="E74" s="128"/>
      <c r="F74" s="129"/>
      <c r="G74" s="129"/>
    </row>
    <row r="75" spans="1:9" ht="15.6" customHeight="1" x14ac:dyDescent="0.25">
      <c r="A75" s="126"/>
      <c r="B75" s="127" t="s">
        <v>243</v>
      </c>
      <c r="C75" s="126">
        <v>275</v>
      </c>
      <c r="D75" s="126" t="s">
        <v>86</v>
      </c>
      <c r="E75" s="128">
        <v>28</v>
      </c>
      <c r="F75" s="129">
        <f t="shared" ref="F75:F83" si="2">SUM(E75*C75)</f>
        <v>7700</v>
      </c>
      <c r="G75" s="129">
        <f t="shared" ref="G75:G84" si="3">SUM(F75*1.2)</f>
        <v>9240</v>
      </c>
      <c r="I75" s="128"/>
    </row>
    <row r="76" spans="1:9" ht="15.6" customHeight="1" x14ac:dyDescent="0.25">
      <c r="A76" s="126"/>
      <c r="B76" s="127" t="s">
        <v>121</v>
      </c>
      <c r="C76" s="126">
        <v>810</v>
      </c>
      <c r="D76" s="126" t="s">
        <v>2</v>
      </c>
      <c r="E76" s="128">
        <v>1.5</v>
      </c>
      <c r="F76" s="129">
        <f t="shared" si="2"/>
        <v>1215</v>
      </c>
      <c r="G76" s="129">
        <f t="shared" si="3"/>
        <v>1458</v>
      </c>
      <c r="I76" s="128"/>
    </row>
    <row r="77" spans="1:9" ht="27" customHeight="1" x14ac:dyDescent="0.25">
      <c r="A77" s="126"/>
      <c r="B77" s="127" t="s">
        <v>122</v>
      </c>
      <c r="C77" s="126">
        <f>SUM(C76)</f>
        <v>810</v>
      </c>
      <c r="D77" s="126" t="s">
        <v>2</v>
      </c>
      <c r="E77" s="128">
        <v>1</v>
      </c>
      <c r="F77" s="129">
        <f t="shared" si="2"/>
        <v>810</v>
      </c>
      <c r="G77" s="129">
        <f t="shared" si="3"/>
        <v>972</v>
      </c>
      <c r="I77" s="128"/>
    </row>
    <row r="78" spans="1:9" ht="24.75" x14ac:dyDescent="0.25">
      <c r="A78" s="126"/>
      <c r="B78" s="127" t="s">
        <v>244</v>
      </c>
      <c r="C78" s="126">
        <v>162</v>
      </c>
      <c r="D78" s="126" t="s">
        <v>86</v>
      </c>
      <c r="E78" s="128">
        <v>28</v>
      </c>
      <c r="F78" s="129">
        <f t="shared" si="2"/>
        <v>4536</v>
      </c>
      <c r="G78" s="129">
        <f t="shared" si="3"/>
        <v>5443.2</v>
      </c>
      <c r="I78" s="128"/>
    </row>
    <row r="79" spans="1:9" ht="15.6" customHeight="1" x14ac:dyDescent="0.25">
      <c r="A79" s="126"/>
      <c r="B79" s="127" t="s">
        <v>123</v>
      </c>
      <c r="C79" s="126">
        <v>810</v>
      </c>
      <c r="D79" s="126" t="s">
        <v>2</v>
      </c>
      <c r="E79" s="128">
        <v>1.5</v>
      </c>
      <c r="F79" s="129">
        <f t="shared" si="2"/>
        <v>1215</v>
      </c>
      <c r="G79" s="129">
        <f t="shared" si="3"/>
        <v>1458</v>
      </c>
      <c r="I79" s="128"/>
    </row>
    <row r="80" spans="1:9" ht="15.6" customHeight="1" x14ac:dyDescent="0.25">
      <c r="A80" s="126"/>
      <c r="B80" s="127" t="s">
        <v>124</v>
      </c>
      <c r="C80" s="126">
        <f>SUM(C79)</f>
        <v>810</v>
      </c>
      <c r="D80" s="126" t="s">
        <v>2</v>
      </c>
      <c r="E80" s="128">
        <v>1</v>
      </c>
      <c r="F80" s="129">
        <f t="shared" si="2"/>
        <v>810</v>
      </c>
      <c r="G80" s="129">
        <f t="shared" si="3"/>
        <v>972</v>
      </c>
      <c r="I80" s="128"/>
    </row>
    <row r="81" spans="1:10" x14ac:dyDescent="0.25">
      <c r="A81" s="126"/>
      <c r="B81" s="127" t="s">
        <v>161</v>
      </c>
      <c r="C81" s="126">
        <v>44</v>
      </c>
      <c r="D81" s="126" t="s">
        <v>86</v>
      </c>
      <c r="E81" s="128">
        <v>28</v>
      </c>
      <c r="F81" s="129">
        <f t="shared" si="2"/>
        <v>1232</v>
      </c>
      <c r="G81" s="129">
        <f t="shared" si="3"/>
        <v>1478.3999999999999</v>
      </c>
      <c r="I81" s="128"/>
    </row>
    <row r="82" spans="1:10" ht="15.6" customHeight="1" x14ac:dyDescent="0.25">
      <c r="A82" s="126"/>
      <c r="B82" s="127" t="s">
        <v>123</v>
      </c>
      <c r="C82" s="126">
        <v>810</v>
      </c>
      <c r="D82" s="126" t="s">
        <v>2</v>
      </c>
      <c r="E82" s="128">
        <v>1.5</v>
      </c>
      <c r="F82" s="129">
        <f t="shared" si="2"/>
        <v>1215</v>
      </c>
      <c r="G82" s="129">
        <f t="shared" si="3"/>
        <v>1458</v>
      </c>
      <c r="I82" s="128"/>
    </row>
    <row r="83" spans="1:10" ht="15.6" customHeight="1" x14ac:dyDescent="0.25">
      <c r="A83" s="126"/>
      <c r="B83" s="127" t="s">
        <v>124</v>
      </c>
      <c r="C83" s="126">
        <f>SUM(C82)</f>
        <v>810</v>
      </c>
      <c r="D83" s="126" t="s">
        <v>2</v>
      </c>
      <c r="E83" s="128">
        <v>1</v>
      </c>
      <c r="F83" s="129">
        <f t="shared" si="2"/>
        <v>810</v>
      </c>
      <c r="G83" s="129">
        <f t="shared" si="3"/>
        <v>972</v>
      </c>
      <c r="I83" s="128"/>
    </row>
    <row r="84" spans="1:10" ht="30.6" customHeight="1" x14ac:dyDescent="0.25">
      <c r="A84" s="186" t="s">
        <v>126</v>
      </c>
      <c r="B84" s="186"/>
      <c r="C84" s="186"/>
      <c r="D84" s="186"/>
      <c r="E84" s="186"/>
      <c r="F84" s="135">
        <f>SUM(F75:F83)</f>
        <v>19543</v>
      </c>
      <c r="G84" s="135">
        <f t="shared" si="3"/>
        <v>23451.599999999999</v>
      </c>
      <c r="H84" s="6"/>
      <c r="I84" s="6"/>
    </row>
    <row r="85" spans="1:10" ht="30.6" customHeight="1" x14ac:dyDescent="0.25">
      <c r="A85" s="186"/>
      <c r="B85" s="186"/>
      <c r="C85" s="186"/>
      <c r="D85" s="186"/>
      <c r="E85" s="186"/>
      <c r="F85" s="135"/>
      <c r="G85" s="135"/>
      <c r="H85" s="6"/>
      <c r="I85" s="6"/>
    </row>
    <row r="86" spans="1:10" ht="45.6" customHeight="1" x14ac:dyDescent="0.25">
      <c r="A86" s="189" t="s">
        <v>263</v>
      </c>
      <c r="B86" s="189"/>
      <c r="C86" s="189"/>
      <c r="D86" s="189"/>
      <c r="E86" s="189"/>
      <c r="F86" s="189"/>
      <c r="G86" s="189"/>
      <c r="I86" s="1"/>
      <c r="J86" s="1"/>
    </row>
    <row r="87" spans="1:10" x14ac:dyDescent="0.25">
      <c r="A87" s="126"/>
      <c r="B87" s="127" t="s">
        <v>262</v>
      </c>
      <c r="C87" s="126">
        <v>810</v>
      </c>
      <c r="D87" s="126" t="s">
        <v>2</v>
      </c>
      <c r="E87" s="128"/>
      <c r="F87" s="129"/>
      <c r="G87" s="129"/>
      <c r="H87" s="5"/>
      <c r="I87" s="1"/>
      <c r="J87" s="1"/>
    </row>
    <row r="88" spans="1:10" x14ac:dyDescent="0.25">
      <c r="A88" s="126"/>
      <c r="B88" s="182" t="s">
        <v>252</v>
      </c>
      <c r="C88" s="126"/>
      <c r="D88" s="126"/>
      <c r="E88" s="128"/>
      <c r="F88" s="129"/>
      <c r="G88" s="129"/>
      <c r="H88" s="5"/>
      <c r="I88" s="1"/>
      <c r="J88" s="1"/>
    </row>
    <row r="89" spans="1:10" x14ac:dyDescent="0.25">
      <c r="A89" s="126"/>
      <c r="B89" s="127" t="s">
        <v>278</v>
      </c>
      <c r="C89" s="126">
        <v>15.2</v>
      </c>
      <c r="D89" s="126" t="s">
        <v>86</v>
      </c>
      <c r="E89" s="128">
        <v>100</v>
      </c>
      <c r="F89" s="129">
        <f>SUM(C89*E89)</f>
        <v>1520</v>
      </c>
      <c r="G89" s="129">
        <f t="shared" ref="G89:G91" si="4">SUM(F89*1.2)</f>
        <v>1824</v>
      </c>
      <c r="H89" s="5"/>
      <c r="I89" s="1"/>
      <c r="J89" s="1"/>
    </row>
    <row r="90" spans="1:10" x14ac:dyDescent="0.25">
      <c r="A90" s="126"/>
      <c r="B90" s="127" t="s">
        <v>279</v>
      </c>
      <c r="C90" s="126">
        <v>12.5</v>
      </c>
      <c r="D90" s="126" t="s">
        <v>86</v>
      </c>
      <c r="E90" s="128">
        <v>480</v>
      </c>
      <c r="F90" s="129">
        <f>SUM(C90*E90)</f>
        <v>6000</v>
      </c>
      <c r="G90" s="129">
        <f t="shared" si="4"/>
        <v>7200</v>
      </c>
      <c r="H90" s="5"/>
      <c r="I90" s="1"/>
      <c r="J90" s="1"/>
    </row>
    <row r="91" spans="1:10" x14ac:dyDescent="0.25">
      <c r="A91" s="126"/>
      <c r="B91" s="127" t="s">
        <v>280</v>
      </c>
      <c r="C91" s="126">
        <v>1604</v>
      </c>
      <c r="D91" s="126" t="s">
        <v>92</v>
      </c>
      <c r="E91" s="128">
        <v>6</v>
      </c>
      <c r="F91" s="129">
        <f t="shared" ref="F91" si="5">SUM(C91*E91)</f>
        <v>9624</v>
      </c>
      <c r="G91" s="129">
        <f t="shared" si="4"/>
        <v>11548.8</v>
      </c>
      <c r="H91" s="5"/>
      <c r="I91" s="1"/>
      <c r="J91" s="1"/>
    </row>
    <row r="92" spans="1:10" ht="66" customHeight="1" x14ac:dyDescent="0.25">
      <c r="A92" s="126"/>
      <c r="B92" s="183" t="s">
        <v>253</v>
      </c>
      <c r="C92" s="126">
        <v>810</v>
      </c>
      <c r="D92" s="126" t="s">
        <v>2</v>
      </c>
      <c r="E92" s="128">
        <v>8</v>
      </c>
      <c r="F92" s="129">
        <f>SUM(C92*E92)</f>
        <v>6480</v>
      </c>
      <c r="G92" s="129">
        <f>SUM(F92*1.2)</f>
        <v>7776</v>
      </c>
      <c r="H92" s="5"/>
      <c r="I92" s="1"/>
      <c r="J92" s="1"/>
    </row>
    <row r="93" spans="1:10" ht="15.6" customHeight="1" outlineLevel="1" x14ac:dyDescent="0.25">
      <c r="A93" s="126"/>
      <c r="B93" s="130"/>
      <c r="C93" s="126"/>
      <c r="D93" s="126"/>
      <c r="E93" s="128"/>
      <c r="F93" s="129"/>
      <c r="G93" s="129"/>
      <c r="I93" s="1"/>
      <c r="J93" s="1"/>
    </row>
    <row r="94" spans="1:10" ht="30" customHeight="1" x14ac:dyDescent="0.25">
      <c r="A94" s="187" t="s">
        <v>254</v>
      </c>
      <c r="B94" s="187"/>
      <c r="C94" s="187"/>
      <c r="D94" s="187"/>
      <c r="E94" s="187"/>
      <c r="F94" s="135">
        <f>SUM(F87:F92)</f>
        <v>23624</v>
      </c>
      <c r="G94" s="135">
        <f>SUM(F94*1.2)</f>
        <v>28348.799999999999</v>
      </c>
      <c r="H94" s="107"/>
      <c r="I94" s="6"/>
      <c r="J94" s="5"/>
    </row>
    <row r="95" spans="1:10" ht="45.6" customHeight="1" x14ac:dyDescent="0.25">
      <c r="A95" s="189" t="s">
        <v>255</v>
      </c>
      <c r="B95" s="189"/>
      <c r="C95" s="189"/>
      <c r="D95" s="189"/>
      <c r="E95" s="189"/>
      <c r="F95" s="189"/>
      <c r="G95" s="189"/>
      <c r="I95" s="1"/>
      <c r="J95" s="1"/>
    </row>
    <row r="96" spans="1:10" x14ac:dyDescent="0.25">
      <c r="A96" s="126"/>
      <c r="B96" s="182" t="s">
        <v>256</v>
      </c>
      <c r="C96" s="126">
        <v>810</v>
      </c>
      <c r="D96" s="126" t="s">
        <v>2</v>
      </c>
      <c r="E96" s="128"/>
      <c r="F96" s="129"/>
      <c r="G96" s="129"/>
      <c r="H96" s="5"/>
      <c r="I96" s="1"/>
      <c r="J96" s="1"/>
    </row>
    <row r="97" spans="1:10" x14ac:dyDescent="0.25">
      <c r="A97" s="126"/>
      <c r="B97" s="182" t="s">
        <v>252</v>
      </c>
      <c r="C97" s="126"/>
      <c r="D97" s="126"/>
      <c r="E97" s="128"/>
      <c r="F97" s="129"/>
      <c r="G97" s="129"/>
      <c r="H97" s="5"/>
      <c r="I97" s="1"/>
      <c r="J97" s="1"/>
    </row>
    <row r="98" spans="1:10" x14ac:dyDescent="0.25">
      <c r="A98" s="126"/>
      <c r="B98" s="127" t="s">
        <v>281</v>
      </c>
      <c r="C98" s="126">
        <v>20</v>
      </c>
      <c r="D98" s="126" t="s">
        <v>257</v>
      </c>
      <c r="E98" s="128">
        <v>4</v>
      </c>
      <c r="F98" s="129">
        <f>SUM(C98*E98)</f>
        <v>80</v>
      </c>
      <c r="G98" s="129">
        <f t="shared" ref="G98:G99" si="6">SUM(F98*1.2)</f>
        <v>96</v>
      </c>
      <c r="H98" s="5"/>
      <c r="I98" s="1"/>
      <c r="J98" s="1"/>
    </row>
    <row r="99" spans="1:10" x14ac:dyDescent="0.25">
      <c r="A99" s="126"/>
      <c r="B99" s="127" t="s">
        <v>282</v>
      </c>
      <c r="C99" s="126">
        <v>205</v>
      </c>
      <c r="D99" s="126" t="s">
        <v>92</v>
      </c>
      <c r="E99" s="128">
        <v>6</v>
      </c>
      <c r="F99" s="129">
        <f t="shared" ref="F99" si="7">SUM(C99*E99)</f>
        <v>1230</v>
      </c>
      <c r="G99" s="129">
        <f t="shared" si="6"/>
        <v>1476</v>
      </c>
      <c r="H99" s="5"/>
      <c r="I99" s="1"/>
      <c r="J99" s="1"/>
    </row>
    <row r="100" spans="1:10" x14ac:dyDescent="0.25">
      <c r="A100" s="126"/>
      <c r="B100" s="183" t="s">
        <v>258</v>
      </c>
      <c r="C100" s="126">
        <v>810</v>
      </c>
      <c r="D100" s="126" t="s">
        <v>2</v>
      </c>
      <c r="E100" s="128">
        <v>3</v>
      </c>
      <c r="F100" s="129">
        <f>SUM(C100*E100)</f>
        <v>2430</v>
      </c>
      <c r="G100" s="129">
        <f>SUM(F100*1.2)</f>
        <v>2916</v>
      </c>
      <c r="H100" s="5"/>
      <c r="I100" s="1"/>
      <c r="J100" s="1"/>
    </row>
    <row r="101" spans="1:10" ht="15.6" customHeight="1" outlineLevel="1" x14ac:dyDescent="0.25">
      <c r="A101" s="126"/>
      <c r="B101" s="130"/>
      <c r="C101" s="126"/>
      <c r="D101" s="126"/>
      <c r="E101" s="128"/>
      <c r="F101" s="129"/>
      <c r="G101" s="129"/>
      <c r="I101" s="1"/>
      <c r="J101" s="1"/>
    </row>
    <row r="102" spans="1:10" ht="30" customHeight="1" x14ac:dyDescent="0.25">
      <c r="A102" s="187" t="s">
        <v>259</v>
      </c>
      <c r="B102" s="187"/>
      <c r="C102" s="187"/>
      <c r="D102" s="187"/>
      <c r="E102" s="187"/>
      <c r="F102" s="135">
        <f>SUM(F96:F100)</f>
        <v>3740</v>
      </c>
      <c r="G102" s="135">
        <f>SUM(F102*1.2)</f>
        <v>4488</v>
      </c>
      <c r="H102" s="107"/>
      <c r="I102" s="6"/>
      <c r="J102" s="5"/>
    </row>
    <row r="103" spans="1:10" ht="45.6" customHeight="1" x14ac:dyDescent="0.25">
      <c r="A103" s="189" t="s">
        <v>284</v>
      </c>
      <c r="B103" s="189"/>
      <c r="C103" s="189"/>
      <c r="D103" s="189"/>
      <c r="E103" s="189"/>
      <c r="F103" s="189"/>
      <c r="G103" s="189"/>
      <c r="I103" s="1"/>
      <c r="J103" s="1"/>
    </row>
    <row r="104" spans="1:10" x14ac:dyDescent="0.25">
      <c r="A104" s="126"/>
      <c r="B104" s="127" t="s">
        <v>285</v>
      </c>
      <c r="C104" s="126">
        <v>810</v>
      </c>
      <c r="D104" s="126" t="s">
        <v>2</v>
      </c>
      <c r="E104" s="128"/>
      <c r="F104" s="129"/>
      <c r="G104" s="129"/>
      <c r="H104" s="5"/>
      <c r="I104" s="1"/>
      <c r="J104" s="1"/>
    </row>
    <row r="105" spans="1:10" x14ac:dyDescent="0.25">
      <c r="A105" s="126"/>
      <c r="B105" s="182" t="s">
        <v>252</v>
      </c>
      <c r="C105" s="126"/>
      <c r="D105" s="126"/>
      <c r="E105" s="128"/>
      <c r="F105" s="129"/>
      <c r="G105" s="129"/>
      <c r="H105" s="5"/>
      <c r="I105" s="1"/>
      <c r="J105" s="1"/>
    </row>
    <row r="106" spans="1:10" x14ac:dyDescent="0.25">
      <c r="A106" s="126"/>
      <c r="B106" s="127" t="s">
        <v>286</v>
      </c>
      <c r="C106" s="126">
        <v>7.2</v>
      </c>
      <c r="D106" s="126" t="s">
        <v>86</v>
      </c>
      <c r="E106" s="128">
        <v>480</v>
      </c>
      <c r="F106" s="129">
        <f t="shared" ref="F106:F107" si="8">SUM(C106*E106)</f>
        <v>3456</v>
      </c>
      <c r="G106" s="129">
        <f t="shared" ref="G106:G107" si="9">SUM(F106*1.2)</f>
        <v>4147.2</v>
      </c>
      <c r="H106" s="5"/>
      <c r="I106" s="1"/>
      <c r="J106" s="1"/>
    </row>
    <row r="107" spans="1:10" x14ac:dyDescent="0.25">
      <c r="A107" s="126"/>
      <c r="B107" s="127" t="s">
        <v>287</v>
      </c>
      <c r="C107" s="126">
        <v>1250</v>
      </c>
      <c r="D107" s="126" t="s">
        <v>92</v>
      </c>
      <c r="E107" s="128">
        <v>6</v>
      </c>
      <c r="F107" s="129">
        <f t="shared" si="8"/>
        <v>7500</v>
      </c>
      <c r="G107" s="129">
        <f t="shared" si="9"/>
        <v>9000</v>
      </c>
      <c r="H107" s="5"/>
      <c r="I107" s="1"/>
      <c r="J107" s="1"/>
    </row>
    <row r="108" spans="1:10" x14ac:dyDescent="0.25">
      <c r="A108" s="126"/>
      <c r="B108" s="127"/>
      <c r="C108" s="126"/>
      <c r="D108" s="126"/>
      <c r="E108" s="128"/>
      <c r="F108" s="129"/>
      <c r="G108" s="129"/>
      <c r="H108" s="5"/>
      <c r="I108" s="1"/>
      <c r="J108" s="1"/>
    </row>
    <row r="109" spans="1:10" ht="73.5" customHeight="1" x14ac:dyDescent="0.25">
      <c r="A109" s="126"/>
      <c r="B109" s="183" t="s">
        <v>261</v>
      </c>
      <c r="C109" s="126">
        <v>810</v>
      </c>
      <c r="D109" s="126" t="s">
        <v>2</v>
      </c>
      <c r="E109" s="128">
        <v>8</v>
      </c>
      <c r="F109" s="129">
        <f>SUM(C109*E109)</f>
        <v>6480</v>
      </c>
      <c r="G109" s="129">
        <f>SUM(F109*1.2)</f>
        <v>7776</v>
      </c>
      <c r="H109" s="5"/>
      <c r="I109" s="1"/>
      <c r="J109" s="1"/>
    </row>
    <row r="110" spans="1:10" ht="15.6" customHeight="1" outlineLevel="1" x14ac:dyDescent="0.25">
      <c r="A110" s="126"/>
      <c r="B110" s="130"/>
      <c r="C110" s="126"/>
      <c r="D110" s="126"/>
      <c r="E110" s="128"/>
      <c r="F110" s="129"/>
      <c r="G110" s="129"/>
      <c r="I110" s="1"/>
      <c r="J110" s="1"/>
    </row>
    <row r="111" spans="1:10" ht="30" customHeight="1" x14ac:dyDescent="0.25">
      <c r="A111" s="187" t="s">
        <v>254</v>
      </c>
      <c r="B111" s="187"/>
      <c r="C111" s="187"/>
      <c r="D111" s="187"/>
      <c r="E111" s="187"/>
      <c r="F111" s="135">
        <f>SUM(F104:F109)</f>
        <v>17436</v>
      </c>
      <c r="G111" s="135">
        <f>SUM(F111*1.2)</f>
        <v>20923.2</v>
      </c>
      <c r="H111" s="107"/>
      <c r="I111" s="6"/>
      <c r="J111" s="5"/>
    </row>
    <row r="112" spans="1:10" ht="45.6" customHeight="1" x14ac:dyDescent="0.25">
      <c r="A112" s="189" t="s">
        <v>288</v>
      </c>
      <c r="B112" s="189"/>
      <c r="C112" s="189"/>
      <c r="D112" s="189"/>
      <c r="E112" s="189"/>
      <c r="F112" s="189"/>
      <c r="G112" s="189"/>
      <c r="I112" s="1"/>
      <c r="J112" s="1"/>
    </row>
    <row r="113" spans="1:10" ht="24.75" x14ac:dyDescent="0.25">
      <c r="A113" s="126"/>
      <c r="B113" s="127" t="s">
        <v>289</v>
      </c>
      <c r="C113" s="126">
        <v>810</v>
      </c>
      <c r="D113" s="126" t="s">
        <v>2</v>
      </c>
      <c r="E113" s="128"/>
      <c r="F113" s="129"/>
      <c r="G113" s="129"/>
      <c r="H113" s="5"/>
      <c r="I113" s="1"/>
      <c r="J113" s="1"/>
    </row>
    <row r="114" spans="1:10" x14ac:dyDescent="0.25">
      <c r="A114" s="126"/>
      <c r="B114" s="182" t="s">
        <v>252</v>
      </c>
      <c r="C114" s="126"/>
      <c r="D114" s="126"/>
      <c r="E114" s="128"/>
      <c r="F114" s="129"/>
      <c r="G114" s="129"/>
      <c r="H114" s="5"/>
      <c r="I114" s="1"/>
      <c r="J114" s="1"/>
    </row>
    <row r="115" spans="1:10" x14ac:dyDescent="0.25">
      <c r="A115" s="126"/>
      <c r="B115" s="127" t="s">
        <v>290</v>
      </c>
      <c r="C115" s="126">
        <v>7.2</v>
      </c>
      <c r="D115" s="126" t="s">
        <v>86</v>
      </c>
      <c r="E115" s="128">
        <v>2800</v>
      </c>
      <c r="F115" s="129">
        <f t="shared" ref="F115:F116" si="10">SUM(C115*E115)</f>
        <v>20160</v>
      </c>
      <c r="G115" s="129">
        <f t="shared" ref="G115:G116" si="11">SUM(F115*1.2)</f>
        <v>24192</v>
      </c>
      <c r="H115" s="5"/>
      <c r="I115" s="1"/>
      <c r="J115" s="1"/>
    </row>
    <row r="116" spans="1:10" x14ac:dyDescent="0.25">
      <c r="A116" s="126"/>
      <c r="B116" s="127" t="s">
        <v>287</v>
      </c>
      <c r="C116" s="126">
        <v>1250</v>
      </c>
      <c r="D116" s="126" t="s">
        <v>92</v>
      </c>
      <c r="E116" s="128">
        <v>6</v>
      </c>
      <c r="F116" s="129">
        <f t="shared" si="10"/>
        <v>7500</v>
      </c>
      <c r="G116" s="129">
        <f t="shared" si="11"/>
        <v>9000</v>
      </c>
      <c r="H116" s="5"/>
      <c r="I116" s="1"/>
      <c r="J116" s="1"/>
    </row>
    <row r="117" spans="1:10" x14ac:dyDescent="0.25">
      <c r="A117" s="126"/>
      <c r="B117" s="127"/>
      <c r="C117" s="126"/>
      <c r="D117" s="126"/>
      <c r="E117" s="128"/>
      <c r="F117" s="129"/>
      <c r="G117" s="129"/>
      <c r="H117" s="5"/>
      <c r="I117" s="1"/>
      <c r="J117" s="1"/>
    </row>
    <row r="118" spans="1:10" ht="30" customHeight="1" x14ac:dyDescent="0.25">
      <c r="A118" s="126"/>
      <c r="B118" s="175" t="s">
        <v>260</v>
      </c>
      <c r="C118" s="126">
        <v>450</v>
      </c>
      <c r="D118" s="126" t="s">
        <v>7</v>
      </c>
      <c r="E118" s="128">
        <v>5</v>
      </c>
      <c r="F118" s="129">
        <f>SUM(C118*E118)</f>
        <v>2250</v>
      </c>
      <c r="G118" s="129">
        <f>SUM(F118*1.2)</f>
        <v>2700</v>
      </c>
      <c r="H118" s="5"/>
      <c r="I118" s="1"/>
      <c r="J118" s="1"/>
    </row>
    <row r="119" spans="1:10" ht="73.5" customHeight="1" x14ac:dyDescent="0.25">
      <c r="A119" s="126"/>
      <c r="B119" s="183" t="s">
        <v>261</v>
      </c>
      <c r="C119" s="126">
        <v>810</v>
      </c>
      <c r="D119" s="126" t="s">
        <v>2</v>
      </c>
      <c r="E119" s="128">
        <v>8</v>
      </c>
      <c r="F119" s="129">
        <f>SUM(C119*E119)</f>
        <v>6480</v>
      </c>
      <c r="G119" s="129">
        <f>SUM(F119*1.2)</f>
        <v>7776</v>
      </c>
      <c r="H119" s="5"/>
      <c r="I119" s="1"/>
      <c r="J119" s="1"/>
    </row>
    <row r="120" spans="1:10" ht="15.6" customHeight="1" outlineLevel="1" x14ac:dyDescent="0.25">
      <c r="A120" s="126"/>
      <c r="B120" s="130"/>
      <c r="C120" s="126"/>
      <c r="D120" s="126"/>
      <c r="E120" s="128"/>
      <c r="F120" s="129"/>
      <c r="G120" s="129"/>
      <c r="I120" s="1"/>
      <c r="J120" s="1"/>
    </row>
    <row r="121" spans="1:10" ht="30" customHeight="1" x14ac:dyDescent="0.25">
      <c r="A121" s="187" t="s">
        <v>254</v>
      </c>
      <c r="B121" s="187"/>
      <c r="C121" s="187"/>
      <c r="D121" s="187"/>
      <c r="E121" s="187"/>
      <c r="F121" s="135">
        <f>SUM(F113:F119)</f>
        <v>36390</v>
      </c>
      <c r="G121" s="135">
        <f>SUM(F121*1.2)</f>
        <v>43668</v>
      </c>
      <c r="H121" s="107"/>
      <c r="I121" s="6"/>
      <c r="J121" s="5"/>
    </row>
    <row r="122" spans="1:10" ht="30.6" customHeight="1" x14ac:dyDescent="0.25">
      <c r="A122" s="186"/>
      <c r="B122" s="186"/>
      <c r="C122" s="186"/>
      <c r="D122" s="186"/>
      <c r="E122" s="186"/>
      <c r="F122" s="135"/>
      <c r="G122" s="135"/>
      <c r="H122" s="6"/>
      <c r="I122" s="6"/>
    </row>
    <row r="123" spans="1:10" ht="39" customHeight="1" x14ac:dyDescent="0.25">
      <c r="A123" s="189" t="s">
        <v>114</v>
      </c>
      <c r="B123" s="189"/>
      <c r="C123" s="189"/>
      <c r="D123" s="189"/>
      <c r="E123" s="189"/>
      <c r="F123" s="189"/>
      <c r="G123" s="189"/>
      <c r="H123" s="106"/>
    </row>
    <row r="124" spans="1:10" ht="16.5" customHeight="1" x14ac:dyDescent="0.25">
      <c r="A124" s="178"/>
      <c r="B124" s="165" t="s">
        <v>172</v>
      </c>
      <c r="C124" s="178"/>
      <c r="D124" s="178"/>
      <c r="E124" s="178"/>
      <c r="F124" s="178"/>
      <c r="G124" s="178"/>
      <c r="H124" s="106"/>
    </row>
    <row r="125" spans="1:10" x14ac:dyDescent="0.25">
      <c r="A125" s="126"/>
      <c r="B125" s="127" t="s">
        <v>173</v>
      </c>
      <c r="C125" s="126">
        <v>1</v>
      </c>
      <c r="D125" s="126" t="s">
        <v>174</v>
      </c>
      <c r="E125" s="129">
        <v>890</v>
      </c>
      <c r="F125" s="129">
        <f t="shared" ref="F125:F147" si="12">SUM(C125*E125)</f>
        <v>890</v>
      </c>
      <c r="G125" s="129">
        <f t="shared" ref="G125:G148" si="13">SUM(F125*1.2)</f>
        <v>1068</v>
      </c>
      <c r="H125" s="129"/>
      <c r="I125" s="5"/>
    </row>
    <row r="126" spans="1:10" ht="25.5" x14ac:dyDescent="0.25">
      <c r="A126" s="126"/>
      <c r="B126" s="127" t="s">
        <v>175</v>
      </c>
      <c r="C126" s="126">
        <v>2</v>
      </c>
      <c r="D126" s="126" t="s">
        <v>176</v>
      </c>
      <c r="E126" s="129">
        <v>42</v>
      </c>
      <c r="F126" s="129">
        <f t="shared" si="12"/>
        <v>84</v>
      </c>
      <c r="G126" s="129">
        <f t="shared" si="13"/>
        <v>100.8</v>
      </c>
      <c r="H126" s="129"/>
      <c r="I126" s="5"/>
    </row>
    <row r="127" spans="1:10" x14ac:dyDescent="0.25">
      <c r="A127" s="126"/>
      <c r="B127" s="127" t="s">
        <v>177</v>
      </c>
      <c r="C127" s="126">
        <v>2</v>
      </c>
      <c r="D127" s="126" t="s">
        <v>176</v>
      </c>
      <c r="E127" s="129">
        <v>14</v>
      </c>
      <c r="F127" s="129">
        <f t="shared" si="12"/>
        <v>28</v>
      </c>
      <c r="G127" s="129">
        <f t="shared" si="13"/>
        <v>33.6</v>
      </c>
      <c r="H127" s="129"/>
      <c r="I127" s="5"/>
    </row>
    <row r="128" spans="1:10" x14ac:dyDescent="0.25">
      <c r="A128" s="126"/>
      <c r="B128" s="127" t="s">
        <v>178</v>
      </c>
      <c r="C128" s="126">
        <v>1</v>
      </c>
      <c r="D128" s="126" t="s">
        <v>176</v>
      </c>
      <c r="E128" s="129">
        <v>59.9</v>
      </c>
      <c r="F128" s="129">
        <f t="shared" si="12"/>
        <v>59.9</v>
      </c>
      <c r="G128" s="129">
        <f t="shared" si="13"/>
        <v>71.88</v>
      </c>
      <c r="H128" s="129"/>
      <c r="I128" s="5"/>
    </row>
    <row r="129" spans="1:9" ht="25.5" x14ac:dyDescent="0.25">
      <c r="A129" s="126"/>
      <c r="B129" s="127" t="s">
        <v>179</v>
      </c>
      <c r="C129" s="126">
        <v>1</v>
      </c>
      <c r="D129" s="126" t="s">
        <v>174</v>
      </c>
      <c r="E129" s="129">
        <v>10</v>
      </c>
      <c r="F129" s="129">
        <f t="shared" si="12"/>
        <v>10</v>
      </c>
      <c r="G129" s="129">
        <f t="shared" si="13"/>
        <v>12</v>
      </c>
      <c r="H129" s="129"/>
      <c r="I129" s="5"/>
    </row>
    <row r="130" spans="1:9" x14ac:dyDescent="0.25">
      <c r="A130" s="126"/>
      <c r="B130" s="127" t="s">
        <v>180</v>
      </c>
      <c r="C130" s="126">
        <v>1</v>
      </c>
      <c r="D130" s="126" t="s">
        <v>100</v>
      </c>
      <c r="E130" s="128">
        <v>35</v>
      </c>
      <c r="F130" s="129">
        <f t="shared" si="12"/>
        <v>35</v>
      </c>
      <c r="G130" s="129">
        <f t="shared" si="13"/>
        <v>42</v>
      </c>
      <c r="H130" s="128"/>
      <c r="I130" s="5"/>
    </row>
    <row r="131" spans="1:9" ht="15.75" x14ac:dyDescent="0.25">
      <c r="A131" s="126"/>
      <c r="B131" s="184" t="s">
        <v>264</v>
      </c>
      <c r="C131" s="126"/>
      <c r="D131" s="126"/>
      <c r="E131" s="129"/>
      <c r="F131" s="129"/>
      <c r="G131" s="129"/>
      <c r="H131" s="5"/>
      <c r="I131" s="5"/>
    </row>
    <row r="132" spans="1:9" x14ac:dyDescent="0.25">
      <c r="A132" s="126"/>
      <c r="B132" s="127" t="s">
        <v>265</v>
      </c>
      <c r="C132" s="126">
        <v>1</v>
      </c>
      <c r="D132" s="126" t="s">
        <v>266</v>
      </c>
      <c r="E132" s="129">
        <v>490</v>
      </c>
      <c r="F132" s="129">
        <f t="shared" ref="F132:F136" si="14">SUM(C132*E132)</f>
        <v>490</v>
      </c>
      <c r="G132" s="129">
        <f t="shared" ref="G132:G137" si="15">SUM(F132*1.2)</f>
        <v>588</v>
      </c>
      <c r="H132" s="106"/>
    </row>
    <row r="133" spans="1:9" x14ac:dyDescent="0.25">
      <c r="A133" s="126"/>
      <c r="B133" s="127" t="s">
        <v>267</v>
      </c>
      <c r="C133" s="126">
        <v>1</v>
      </c>
      <c r="D133" s="126" t="s">
        <v>176</v>
      </c>
      <c r="E133" s="129">
        <v>83.9</v>
      </c>
      <c r="F133" s="129">
        <f t="shared" si="14"/>
        <v>83.9</v>
      </c>
      <c r="G133" s="129">
        <f t="shared" si="15"/>
        <v>100.68</v>
      </c>
      <c r="H133" s="106"/>
    </row>
    <row r="134" spans="1:9" x14ac:dyDescent="0.25">
      <c r="A134" s="126"/>
      <c r="B134" s="127" t="s">
        <v>268</v>
      </c>
      <c r="C134" s="126">
        <v>2</v>
      </c>
      <c r="D134" s="126" t="s">
        <v>176</v>
      </c>
      <c r="E134" s="129">
        <v>26</v>
      </c>
      <c r="F134" s="129">
        <f t="shared" si="14"/>
        <v>52</v>
      </c>
      <c r="G134" s="129">
        <f t="shared" si="15"/>
        <v>62.4</v>
      </c>
      <c r="H134" s="106"/>
    </row>
    <row r="135" spans="1:9" x14ac:dyDescent="0.25">
      <c r="A135" s="126"/>
      <c r="B135" s="127" t="s">
        <v>269</v>
      </c>
      <c r="C135" s="126">
        <v>1</v>
      </c>
      <c r="D135" s="126" t="s">
        <v>176</v>
      </c>
      <c r="E135" s="129">
        <v>10</v>
      </c>
      <c r="F135" s="129">
        <f t="shared" si="14"/>
        <v>10</v>
      </c>
      <c r="G135" s="129">
        <f t="shared" si="15"/>
        <v>12</v>
      </c>
      <c r="H135" s="106"/>
    </row>
    <row r="136" spans="1:9" ht="25.5" x14ac:dyDescent="0.25">
      <c r="A136" s="126"/>
      <c r="B136" s="127" t="s">
        <v>270</v>
      </c>
      <c r="C136" s="126">
        <v>1</v>
      </c>
      <c r="D136" s="126" t="s">
        <v>176</v>
      </c>
      <c r="E136" s="129">
        <v>57.9</v>
      </c>
      <c r="F136" s="129">
        <f t="shared" si="14"/>
        <v>57.9</v>
      </c>
      <c r="G136" s="129">
        <f t="shared" si="15"/>
        <v>69.47999999999999</v>
      </c>
      <c r="H136" s="106"/>
    </row>
    <row r="137" spans="1:9" x14ac:dyDescent="0.25">
      <c r="A137" s="126"/>
      <c r="B137" s="127" t="s">
        <v>271</v>
      </c>
      <c r="C137" s="126">
        <v>1</v>
      </c>
      <c r="D137" s="126" t="s">
        <v>266</v>
      </c>
      <c r="E137" s="128">
        <v>35</v>
      </c>
      <c r="F137" s="129">
        <f t="shared" ref="F137" si="16">SUM(C137*E137)</f>
        <v>35</v>
      </c>
      <c r="G137" s="129">
        <f t="shared" si="15"/>
        <v>42</v>
      </c>
      <c r="H137" s="5"/>
      <c r="I137" s="5"/>
    </row>
    <row r="138" spans="1:9" ht="15.75" x14ac:dyDescent="0.25">
      <c r="A138" s="126"/>
      <c r="B138" s="166" t="s">
        <v>181</v>
      </c>
      <c r="C138" s="126"/>
      <c r="D138" s="126"/>
      <c r="E138" s="129"/>
      <c r="F138" s="129"/>
      <c r="G138" s="129"/>
      <c r="H138" s="106"/>
    </row>
    <row r="139" spans="1:9" ht="25.5" x14ac:dyDescent="0.25">
      <c r="A139" s="126"/>
      <c r="B139" s="127" t="s">
        <v>182</v>
      </c>
      <c r="C139" s="126">
        <v>2</v>
      </c>
      <c r="D139" s="126" t="s">
        <v>176</v>
      </c>
      <c r="E139" s="129">
        <v>1990</v>
      </c>
      <c r="F139" s="129">
        <f t="shared" ref="F139:F141" si="17">SUM(C139*E139)</f>
        <v>3980</v>
      </c>
      <c r="G139" s="129">
        <f t="shared" si="13"/>
        <v>4776</v>
      </c>
      <c r="H139" s="106"/>
    </row>
    <row r="140" spans="1:9" x14ac:dyDescent="0.25">
      <c r="A140" s="126"/>
      <c r="B140" s="127" t="s">
        <v>183</v>
      </c>
      <c r="C140" s="126">
        <v>2</v>
      </c>
      <c r="D140" s="126" t="s">
        <v>176</v>
      </c>
      <c r="E140" s="129">
        <v>20</v>
      </c>
      <c r="F140" s="129">
        <f t="shared" si="17"/>
        <v>40</v>
      </c>
      <c r="G140" s="129">
        <f t="shared" si="13"/>
        <v>48</v>
      </c>
      <c r="H140" s="106"/>
    </row>
    <row r="141" spans="1:9" x14ac:dyDescent="0.25">
      <c r="A141" s="126"/>
      <c r="B141" s="127" t="s">
        <v>184</v>
      </c>
      <c r="C141" s="126">
        <v>2</v>
      </c>
      <c r="D141" s="126" t="s">
        <v>176</v>
      </c>
      <c r="E141" s="128">
        <v>300</v>
      </c>
      <c r="F141" s="129">
        <f t="shared" si="17"/>
        <v>600</v>
      </c>
      <c r="G141" s="129">
        <f t="shared" si="13"/>
        <v>720</v>
      </c>
      <c r="H141" s="5"/>
      <c r="I141" s="5"/>
    </row>
    <row r="142" spans="1:9" ht="15.75" x14ac:dyDescent="0.25">
      <c r="A142" s="126"/>
      <c r="B142" s="167" t="s">
        <v>185</v>
      </c>
      <c r="C142" s="126"/>
      <c r="D142" s="126"/>
      <c r="E142" s="129"/>
      <c r="F142" s="129"/>
      <c r="G142" s="129"/>
      <c r="H142" s="106"/>
    </row>
    <row r="143" spans="1:9" ht="27" customHeight="1" x14ac:dyDescent="0.25">
      <c r="A143" s="126"/>
      <c r="B143" s="127" t="s">
        <v>186</v>
      </c>
      <c r="C143" s="126">
        <v>2</v>
      </c>
      <c r="D143" s="126" t="s">
        <v>8</v>
      </c>
      <c r="E143" s="129">
        <v>990</v>
      </c>
      <c r="F143" s="129">
        <f t="shared" si="12"/>
        <v>1980</v>
      </c>
      <c r="G143" s="129">
        <f t="shared" si="13"/>
        <v>2376</v>
      </c>
      <c r="H143" s="106"/>
    </row>
    <row r="144" spans="1:9" ht="24.75" x14ac:dyDescent="0.25">
      <c r="A144" s="126"/>
      <c r="B144" s="127" t="s">
        <v>187</v>
      </c>
      <c r="C144" s="126">
        <v>4</v>
      </c>
      <c r="D144" s="126" t="s">
        <v>176</v>
      </c>
      <c r="E144" s="129">
        <v>42</v>
      </c>
      <c r="F144" s="129">
        <f t="shared" si="12"/>
        <v>168</v>
      </c>
      <c r="G144" s="129">
        <f t="shared" si="13"/>
        <v>201.6</v>
      </c>
      <c r="H144" s="5"/>
      <c r="I144" s="5"/>
    </row>
    <row r="145" spans="1:9" x14ac:dyDescent="0.25">
      <c r="A145" s="126"/>
      <c r="B145" s="127" t="s">
        <v>188</v>
      </c>
      <c r="C145" s="126">
        <v>4</v>
      </c>
      <c r="D145" s="126" t="s">
        <v>176</v>
      </c>
      <c r="E145" s="129">
        <v>14</v>
      </c>
      <c r="F145" s="129">
        <f t="shared" si="12"/>
        <v>56</v>
      </c>
      <c r="G145" s="129">
        <f t="shared" si="13"/>
        <v>67.2</v>
      </c>
      <c r="H145" s="5"/>
      <c r="I145" s="5"/>
    </row>
    <row r="146" spans="1:9" ht="27" customHeight="1" x14ac:dyDescent="0.25">
      <c r="A146" s="126"/>
      <c r="B146" s="127" t="s">
        <v>189</v>
      </c>
      <c r="C146" s="126">
        <v>2</v>
      </c>
      <c r="D146" s="126" t="s">
        <v>176</v>
      </c>
      <c r="E146" s="129">
        <v>42.9</v>
      </c>
      <c r="F146" s="129">
        <f t="shared" si="12"/>
        <v>85.8</v>
      </c>
      <c r="G146" s="129">
        <f t="shared" si="13"/>
        <v>102.96</v>
      </c>
      <c r="H146" s="106"/>
    </row>
    <row r="147" spans="1:9" x14ac:dyDescent="0.25">
      <c r="A147" s="126"/>
      <c r="B147" s="127" t="s">
        <v>190</v>
      </c>
      <c r="C147" s="126">
        <v>2</v>
      </c>
      <c r="D147" s="126" t="s">
        <v>176</v>
      </c>
      <c r="E147" s="128">
        <v>45</v>
      </c>
      <c r="F147" s="129">
        <f t="shared" si="12"/>
        <v>90</v>
      </c>
      <c r="G147" s="129">
        <f t="shared" si="13"/>
        <v>108</v>
      </c>
      <c r="H147" s="5"/>
      <c r="I147" s="5"/>
    </row>
    <row r="148" spans="1:9" ht="26.45" customHeight="1" x14ac:dyDescent="0.25">
      <c r="A148" s="187" t="s">
        <v>96</v>
      </c>
      <c r="B148" s="187"/>
      <c r="C148" s="187"/>
      <c r="D148" s="187"/>
      <c r="E148" s="187"/>
      <c r="F148" s="168">
        <f>SUM(F125:F147)</f>
        <v>8835.5</v>
      </c>
      <c r="G148" s="168">
        <f t="shared" si="13"/>
        <v>10602.6</v>
      </c>
      <c r="H148" s="107"/>
      <c r="I148" s="6"/>
    </row>
    <row r="149" spans="1:9" ht="35.450000000000003" customHeight="1" x14ac:dyDescent="0.25">
      <c r="A149" s="189" t="s">
        <v>116</v>
      </c>
      <c r="B149" s="189"/>
      <c r="C149" s="189"/>
      <c r="D149" s="189"/>
      <c r="E149" s="189"/>
      <c r="F149" s="189"/>
      <c r="G149" s="189"/>
      <c r="H149" s="106"/>
    </row>
    <row r="150" spans="1:9" ht="27" customHeight="1" x14ac:dyDescent="0.25">
      <c r="A150" s="126"/>
      <c r="B150" s="127" t="s">
        <v>246</v>
      </c>
      <c r="C150" s="126">
        <v>114</v>
      </c>
      <c r="D150" s="134" t="s">
        <v>2</v>
      </c>
      <c r="E150" s="129">
        <v>39.9</v>
      </c>
      <c r="F150" s="129">
        <f>SUM(C150*E150)</f>
        <v>4548.5999999999995</v>
      </c>
      <c r="G150" s="129">
        <f>SUM(F150*1.2)</f>
        <v>5458.3199999999988</v>
      </c>
      <c r="H150" s="129"/>
      <c r="I150" s="129"/>
    </row>
    <row r="151" spans="1:9" ht="15.6" customHeight="1" outlineLevel="1" x14ac:dyDescent="0.25">
      <c r="A151" s="126"/>
      <c r="B151" s="130" t="s">
        <v>223</v>
      </c>
      <c r="C151" s="126"/>
      <c r="D151" s="134"/>
      <c r="E151" s="129"/>
      <c r="F151" s="129"/>
      <c r="G151" s="129"/>
      <c r="H151" s="129"/>
      <c r="I151" s="129"/>
    </row>
    <row r="152" spans="1:9" ht="26.25" customHeight="1" x14ac:dyDescent="0.25">
      <c r="A152" s="126"/>
      <c r="B152" s="127" t="s">
        <v>87</v>
      </c>
      <c r="C152" s="126">
        <v>114</v>
      </c>
      <c r="D152" s="134" t="s">
        <v>7</v>
      </c>
      <c r="E152" s="129">
        <v>39.9</v>
      </c>
      <c r="F152" s="129">
        <f>SUM(C152*E152)</f>
        <v>4548.5999999999995</v>
      </c>
      <c r="G152" s="129">
        <f>SUM(F152*1.2)</f>
        <v>5458.3199999999988</v>
      </c>
      <c r="H152" s="129"/>
      <c r="I152" s="129"/>
    </row>
    <row r="153" spans="1:9" ht="15.6" customHeight="1" outlineLevel="1" x14ac:dyDescent="0.25">
      <c r="A153" s="126"/>
      <c r="B153" s="130" t="s">
        <v>223</v>
      </c>
      <c r="C153" s="126"/>
      <c r="D153" s="134"/>
      <c r="E153" s="129"/>
      <c r="F153" s="129"/>
      <c r="G153" s="129"/>
      <c r="H153" s="129"/>
      <c r="I153" s="129"/>
    </row>
    <row r="154" spans="1:9" ht="26.45" customHeight="1" x14ac:dyDescent="0.25">
      <c r="A154" s="126"/>
      <c r="B154" s="127" t="s">
        <v>227</v>
      </c>
      <c r="C154" s="126">
        <v>12</v>
      </c>
      <c r="D154" s="134" t="s">
        <v>8</v>
      </c>
      <c r="E154" s="129">
        <v>45</v>
      </c>
      <c r="F154" s="129">
        <f t="shared" ref="F154:F165" si="18">SUM(C154*E154)</f>
        <v>540</v>
      </c>
      <c r="G154" s="129">
        <f t="shared" ref="G154:G165" si="19">SUM(F154*1.2)</f>
        <v>648</v>
      </c>
      <c r="H154" s="129"/>
      <c r="I154" s="129"/>
    </row>
    <row r="155" spans="1:9" ht="26.45" customHeight="1" x14ac:dyDescent="0.25">
      <c r="A155" s="126"/>
      <c r="B155" s="127" t="s">
        <v>228</v>
      </c>
      <c r="C155" s="126">
        <v>4</v>
      </c>
      <c r="D155" s="134" t="s">
        <v>8</v>
      </c>
      <c r="E155" s="129">
        <v>45</v>
      </c>
      <c r="F155" s="129">
        <f t="shared" si="18"/>
        <v>180</v>
      </c>
      <c r="G155" s="129">
        <f t="shared" si="19"/>
        <v>216</v>
      </c>
      <c r="H155" s="129"/>
      <c r="I155" s="129"/>
    </row>
    <row r="156" spans="1:9" ht="26.45" customHeight="1" x14ac:dyDescent="0.25">
      <c r="A156" s="126"/>
      <c r="B156" s="127" t="s">
        <v>226</v>
      </c>
      <c r="C156" s="126">
        <v>54</v>
      </c>
      <c r="D156" s="134" t="s">
        <v>8</v>
      </c>
      <c r="E156" s="129">
        <v>45</v>
      </c>
      <c r="F156" s="129">
        <f t="shared" si="18"/>
        <v>2430</v>
      </c>
      <c r="G156" s="129">
        <f t="shared" si="19"/>
        <v>2916</v>
      </c>
      <c r="H156" s="129"/>
      <c r="I156" s="129"/>
    </row>
    <row r="157" spans="1:9" ht="15.6" customHeight="1" x14ac:dyDescent="0.25">
      <c r="A157" s="126"/>
      <c r="B157" s="127" t="s">
        <v>237</v>
      </c>
      <c r="C157" s="126">
        <v>38</v>
      </c>
      <c r="D157" s="134" t="s">
        <v>8</v>
      </c>
      <c r="E157" s="128">
        <v>18.850000000000001</v>
      </c>
      <c r="F157" s="129">
        <f t="shared" si="18"/>
        <v>716.30000000000007</v>
      </c>
      <c r="G157" s="129">
        <f t="shared" si="19"/>
        <v>859.56000000000006</v>
      </c>
      <c r="H157" s="128"/>
      <c r="I157" s="128"/>
    </row>
    <row r="158" spans="1:9" ht="15.6" customHeight="1" x14ac:dyDescent="0.25">
      <c r="A158" s="126"/>
      <c r="B158" s="127" t="s">
        <v>238</v>
      </c>
      <c r="C158" s="126">
        <v>24</v>
      </c>
      <c r="D158" s="134" t="s">
        <v>8</v>
      </c>
      <c r="E158" s="128">
        <v>57.9</v>
      </c>
      <c r="F158" s="129">
        <f t="shared" si="18"/>
        <v>1389.6</v>
      </c>
      <c r="G158" s="129">
        <f t="shared" si="19"/>
        <v>1667.5199999999998</v>
      </c>
      <c r="H158" s="128"/>
      <c r="I158" s="128"/>
    </row>
    <row r="159" spans="1:9" x14ac:dyDescent="0.25">
      <c r="A159" s="126"/>
      <c r="B159" s="127" t="s">
        <v>240</v>
      </c>
      <c r="C159" s="126">
        <v>122.85</v>
      </c>
      <c r="D159" s="134" t="s">
        <v>94</v>
      </c>
      <c r="E159" s="129">
        <v>11.99</v>
      </c>
      <c r="F159" s="129">
        <f t="shared" si="18"/>
        <v>1472.9714999999999</v>
      </c>
      <c r="G159" s="129">
        <f t="shared" si="19"/>
        <v>1767.5657999999999</v>
      </c>
      <c r="H159" s="129"/>
      <c r="I159" s="129"/>
    </row>
    <row r="160" spans="1:9" ht="15.6" customHeight="1" x14ac:dyDescent="0.25">
      <c r="A160" s="126"/>
      <c r="B160" s="127" t="s">
        <v>191</v>
      </c>
      <c r="C160" s="126">
        <v>4</v>
      </c>
      <c r="D160" s="134" t="s">
        <v>8</v>
      </c>
      <c r="E160" s="129">
        <v>12</v>
      </c>
      <c r="F160" s="129">
        <f t="shared" si="18"/>
        <v>48</v>
      </c>
      <c r="G160" s="129">
        <f t="shared" si="19"/>
        <v>57.599999999999994</v>
      </c>
      <c r="H160" s="129"/>
      <c r="I160" s="129"/>
    </row>
    <row r="161" spans="1:9" ht="15.6" customHeight="1" x14ac:dyDescent="0.25">
      <c r="A161" s="126"/>
      <c r="B161" s="127" t="s">
        <v>192</v>
      </c>
      <c r="C161" s="126">
        <v>6</v>
      </c>
      <c r="D161" s="134" t="s">
        <v>8</v>
      </c>
      <c r="E161" s="129">
        <v>7</v>
      </c>
      <c r="F161" s="129">
        <f t="shared" si="18"/>
        <v>42</v>
      </c>
      <c r="G161" s="129">
        <f t="shared" si="19"/>
        <v>50.4</v>
      </c>
      <c r="H161" s="129"/>
      <c r="I161" s="129"/>
    </row>
    <row r="162" spans="1:9" ht="15.6" customHeight="1" x14ac:dyDescent="0.25">
      <c r="A162" s="126"/>
      <c r="B162" s="127" t="s">
        <v>193</v>
      </c>
      <c r="C162" s="126">
        <v>6</v>
      </c>
      <c r="D162" s="134" t="s">
        <v>8</v>
      </c>
      <c r="E162" s="129">
        <v>7</v>
      </c>
      <c r="F162" s="129">
        <f t="shared" si="18"/>
        <v>42</v>
      </c>
      <c r="G162" s="129">
        <f t="shared" si="19"/>
        <v>50.4</v>
      </c>
      <c r="H162" s="129"/>
      <c r="I162" s="129"/>
    </row>
    <row r="163" spans="1:9" ht="15.6" customHeight="1" x14ac:dyDescent="0.25">
      <c r="A163" s="126"/>
      <c r="B163" s="127" t="s">
        <v>194</v>
      </c>
      <c r="C163" s="126">
        <v>54</v>
      </c>
      <c r="D163" s="134" t="s">
        <v>8</v>
      </c>
      <c r="E163" s="129">
        <v>7</v>
      </c>
      <c r="F163" s="129">
        <f t="shared" si="18"/>
        <v>378</v>
      </c>
      <c r="G163" s="129">
        <f t="shared" si="19"/>
        <v>453.59999999999997</v>
      </c>
      <c r="H163" s="129"/>
      <c r="I163" s="129"/>
    </row>
    <row r="164" spans="1:9" ht="15.6" customHeight="1" x14ac:dyDescent="0.25">
      <c r="A164" s="126"/>
      <c r="B164" s="127" t="s">
        <v>195</v>
      </c>
      <c r="C164" s="126">
        <v>38</v>
      </c>
      <c r="D164" s="134" t="s">
        <v>8</v>
      </c>
      <c r="E164" s="129">
        <v>0.35</v>
      </c>
      <c r="F164" s="129">
        <f t="shared" si="18"/>
        <v>13.299999999999999</v>
      </c>
      <c r="G164" s="129">
        <f t="shared" si="19"/>
        <v>15.959999999999997</v>
      </c>
      <c r="H164" s="129"/>
      <c r="I164" s="129"/>
    </row>
    <row r="165" spans="1:9" ht="26.1" customHeight="1" x14ac:dyDescent="0.25">
      <c r="A165" s="126"/>
      <c r="B165" s="127" t="s">
        <v>239</v>
      </c>
      <c r="C165" s="126">
        <v>234</v>
      </c>
      <c r="D165" s="126" t="s">
        <v>7</v>
      </c>
      <c r="E165" s="129">
        <v>11.99</v>
      </c>
      <c r="F165" s="129">
        <f t="shared" si="18"/>
        <v>2805.66</v>
      </c>
      <c r="G165" s="129">
        <f t="shared" si="19"/>
        <v>3366.7919999999999</v>
      </c>
      <c r="H165" s="129"/>
      <c r="I165" s="129"/>
    </row>
    <row r="166" spans="1:9" ht="26.1" customHeight="1" x14ac:dyDescent="0.25">
      <c r="A166" s="126"/>
      <c r="B166" s="127" t="s">
        <v>225</v>
      </c>
      <c r="C166" s="126">
        <v>2</v>
      </c>
      <c r="D166" s="126" t="s">
        <v>176</v>
      </c>
      <c r="E166" s="129">
        <v>690</v>
      </c>
      <c r="F166" s="129">
        <f t="shared" ref="F166" si="20">SUM(C166*E166)</f>
        <v>1380</v>
      </c>
      <c r="G166" s="129">
        <f t="shared" ref="G166" si="21">SUM(F166*1.2)</f>
        <v>1656</v>
      </c>
      <c r="H166" s="129"/>
      <c r="I166" s="129"/>
    </row>
    <row r="167" spans="1:9" ht="24.75" x14ac:dyDescent="0.25">
      <c r="A167" s="126"/>
      <c r="B167" s="127" t="s">
        <v>249</v>
      </c>
      <c r="C167" s="134">
        <v>406.8</v>
      </c>
      <c r="D167" s="134" t="s">
        <v>2</v>
      </c>
      <c r="E167" s="128">
        <v>4.95</v>
      </c>
      <c r="F167" s="129">
        <f>SUM(C167*E167)</f>
        <v>2013.66</v>
      </c>
      <c r="G167" s="129">
        <f>SUM(F167*1.2)</f>
        <v>2416.3919999999998</v>
      </c>
      <c r="H167" s="128"/>
      <c r="I167" s="128"/>
    </row>
    <row r="168" spans="1:9" ht="15.6" customHeight="1" outlineLevel="1" x14ac:dyDescent="0.25">
      <c r="A168" s="126"/>
      <c r="B168" s="130" t="s">
        <v>196</v>
      </c>
      <c r="C168" s="134"/>
      <c r="D168" s="134"/>
      <c r="E168" s="128"/>
      <c r="F168" s="129"/>
      <c r="G168" s="129"/>
      <c r="H168" s="128"/>
      <c r="I168" s="128"/>
    </row>
    <row r="169" spans="1:9" ht="26.45" customHeight="1" x14ac:dyDescent="0.25">
      <c r="A169" s="126"/>
      <c r="B169" s="127" t="s">
        <v>197</v>
      </c>
      <c r="C169" s="126">
        <v>4</v>
      </c>
      <c r="D169" s="134" t="s">
        <v>8</v>
      </c>
      <c r="E169" s="129">
        <v>32</v>
      </c>
      <c r="F169" s="129">
        <f t="shared" ref="F169:F171" si="22">SUM(C169*E169)</f>
        <v>128</v>
      </c>
      <c r="G169" s="129">
        <f t="shared" ref="G169:G171" si="23">SUM(F169*1.2)</f>
        <v>153.6</v>
      </c>
      <c r="H169" s="129"/>
      <c r="I169" s="129"/>
    </row>
    <row r="170" spans="1:9" ht="26.45" customHeight="1" x14ac:dyDescent="0.25">
      <c r="A170" s="126"/>
      <c r="B170" s="127" t="s">
        <v>198</v>
      </c>
      <c r="C170" s="126">
        <v>16</v>
      </c>
      <c r="D170" s="134" t="s">
        <v>8</v>
      </c>
      <c r="E170" s="129">
        <v>32</v>
      </c>
      <c r="F170" s="129">
        <f t="shared" si="22"/>
        <v>512</v>
      </c>
      <c r="G170" s="129">
        <f t="shared" si="23"/>
        <v>614.4</v>
      </c>
      <c r="H170" s="129"/>
      <c r="I170" s="129"/>
    </row>
    <row r="171" spans="1:9" ht="26.45" customHeight="1" x14ac:dyDescent="0.25">
      <c r="A171" s="126"/>
      <c r="B171" s="127" t="s">
        <v>199</v>
      </c>
      <c r="C171" s="126">
        <v>4</v>
      </c>
      <c r="D171" s="134" t="s">
        <v>8</v>
      </c>
      <c r="E171" s="129">
        <v>65</v>
      </c>
      <c r="F171" s="129">
        <f t="shared" si="22"/>
        <v>260</v>
      </c>
      <c r="G171" s="129">
        <f t="shared" si="23"/>
        <v>312</v>
      </c>
      <c r="H171" s="129"/>
      <c r="I171" s="129"/>
    </row>
    <row r="172" spans="1:9" ht="15.6" customHeight="1" x14ac:dyDescent="0.25">
      <c r="A172" s="126"/>
      <c r="B172" s="169"/>
      <c r="C172" s="170"/>
      <c r="D172" s="170"/>
      <c r="E172" s="128"/>
      <c r="F172" s="129"/>
      <c r="G172" s="129"/>
      <c r="H172" s="128"/>
      <c r="I172" s="128"/>
    </row>
    <row r="173" spans="1:9" x14ac:dyDescent="0.25">
      <c r="A173" s="126"/>
      <c r="B173" s="171" t="s">
        <v>200</v>
      </c>
      <c r="C173" s="134"/>
      <c r="D173" s="134"/>
      <c r="E173" s="128"/>
      <c r="F173" s="129"/>
      <c r="G173" s="129"/>
      <c r="H173" s="128"/>
      <c r="I173" s="128"/>
    </row>
    <row r="174" spans="1:9" x14ac:dyDescent="0.25">
      <c r="A174" s="126"/>
      <c r="B174" s="127" t="s">
        <v>201</v>
      </c>
      <c r="C174" s="134">
        <v>8</v>
      </c>
      <c r="D174" s="134" t="s">
        <v>176</v>
      </c>
      <c r="E174" s="172">
        <v>4.9000000000000004</v>
      </c>
      <c r="F174" s="129">
        <f t="shared" ref="F174:F186" si="24">SUM(C174*E174)</f>
        <v>39.200000000000003</v>
      </c>
      <c r="G174" s="129">
        <f t="shared" ref="G174:G186" si="25">SUM(F174*1.2)</f>
        <v>47.04</v>
      </c>
      <c r="H174" s="172"/>
      <c r="I174" s="172"/>
    </row>
    <row r="175" spans="1:9" x14ac:dyDescent="0.25">
      <c r="A175" s="126"/>
      <c r="B175" s="127" t="s">
        <v>202</v>
      </c>
      <c r="C175" s="134">
        <v>1</v>
      </c>
      <c r="D175" s="134" t="s">
        <v>203</v>
      </c>
      <c r="E175" s="172">
        <v>35</v>
      </c>
      <c r="F175" s="129">
        <f t="shared" si="24"/>
        <v>35</v>
      </c>
      <c r="G175" s="129">
        <f t="shared" si="25"/>
        <v>42</v>
      </c>
      <c r="H175" s="172"/>
      <c r="I175" s="172"/>
    </row>
    <row r="176" spans="1:9" ht="17.25" customHeight="1" x14ac:dyDescent="0.25">
      <c r="A176" s="126"/>
      <c r="B176" s="127" t="s">
        <v>204</v>
      </c>
      <c r="C176" s="134">
        <v>170</v>
      </c>
      <c r="D176" s="134" t="s">
        <v>176</v>
      </c>
      <c r="E176" s="172">
        <v>0.2</v>
      </c>
      <c r="F176" s="129">
        <f t="shared" si="24"/>
        <v>34</v>
      </c>
      <c r="G176" s="129">
        <f t="shared" si="25"/>
        <v>40.799999999999997</v>
      </c>
      <c r="H176" s="172"/>
      <c r="I176" s="172"/>
    </row>
    <row r="177" spans="1:10" ht="17.25" customHeight="1" x14ac:dyDescent="0.25">
      <c r="A177" s="126"/>
      <c r="B177" s="127" t="s">
        <v>205</v>
      </c>
      <c r="C177" s="134">
        <v>30</v>
      </c>
      <c r="D177" s="134" t="s">
        <v>176</v>
      </c>
      <c r="E177" s="172">
        <v>0.2</v>
      </c>
      <c r="F177" s="129">
        <f t="shared" si="24"/>
        <v>6</v>
      </c>
      <c r="G177" s="129">
        <f t="shared" si="25"/>
        <v>7.1999999999999993</v>
      </c>
      <c r="H177" s="172"/>
      <c r="I177" s="172"/>
    </row>
    <row r="178" spans="1:10" ht="17.25" customHeight="1" x14ac:dyDescent="0.25">
      <c r="A178" s="126"/>
      <c r="B178" s="127" t="s">
        <v>206</v>
      </c>
      <c r="C178" s="134">
        <v>240</v>
      </c>
      <c r="D178" s="134" t="s">
        <v>176</v>
      </c>
      <c r="E178" s="172">
        <v>0.2</v>
      </c>
      <c r="F178" s="129">
        <f t="shared" si="24"/>
        <v>48</v>
      </c>
      <c r="G178" s="129">
        <f t="shared" si="25"/>
        <v>57.599999999999994</v>
      </c>
      <c r="H178" s="172"/>
      <c r="I178" s="172"/>
    </row>
    <row r="179" spans="1:10" ht="17.25" customHeight="1" x14ac:dyDescent="0.25">
      <c r="A179" s="126"/>
      <c r="B179" s="127" t="s">
        <v>207</v>
      </c>
      <c r="C179" s="134">
        <v>900</v>
      </c>
      <c r="D179" s="134" t="s">
        <v>176</v>
      </c>
      <c r="E179" s="172">
        <v>0.1</v>
      </c>
      <c r="F179" s="129">
        <f t="shared" si="24"/>
        <v>90</v>
      </c>
      <c r="G179" s="129">
        <f t="shared" si="25"/>
        <v>108</v>
      </c>
      <c r="H179" s="172"/>
      <c r="I179" s="172"/>
    </row>
    <row r="180" spans="1:10" ht="17.25" customHeight="1" x14ac:dyDescent="0.25">
      <c r="A180" s="126"/>
      <c r="B180" s="127" t="s">
        <v>208</v>
      </c>
      <c r="C180" s="134">
        <v>900</v>
      </c>
      <c r="D180" s="134" t="s">
        <v>176</v>
      </c>
      <c r="E180" s="172">
        <v>0.2</v>
      </c>
      <c r="F180" s="129">
        <f t="shared" si="24"/>
        <v>180</v>
      </c>
      <c r="G180" s="129">
        <f t="shared" si="25"/>
        <v>216</v>
      </c>
      <c r="H180" s="172"/>
      <c r="I180" s="172"/>
    </row>
    <row r="181" spans="1:10" ht="17.25" customHeight="1" x14ac:dyDescent="0.25">
      <c r="A181" s="126"/>
      <c r="B181" s="127" t="s">
        <v>209</v>
      </c>
      <c r="C181" s="134">
        <v>100</v>
      </c>
      <c r="D181" s="134" t="s">
        <v>176</v>
      </c>
      <c r="E181" s="172">
        <v>0.3</v>
      </c>
      <c r="F181" s="129">
        <f t="shared" si="24"/>
        <v>30</v>
      </c>
      <c r="G181" s="129">
        <f t="shared" si="25"/>
        <v>36</v>
      </c>
      <c r="H181" s="172"/>
      <c r="I181" s="172"/>
    </row>
    <row r="182" spans="1:10" ht="17.25" customHeight="1" x14ac:dyDescent="0.25">
      <c r="A182" s="126"/>
      <c r="B182" s="127" t="s">
        <v>210</v>
      </c>
      <c r="C182" s="134">
        <v>45</v>
      </c>
      <c r="D182" s="134" t="s">
        <v>176</v>
      </c>
      <c r="E182" s="172">
        <v>3</v>
      </c>
      <c r="F182" s="129">
        <f t="shared" si="24"/>
        <v>135</v>
      </c>
      <c r="G182" s="129">
        <f t="shared" si="25"/>
        <v>162</v>
      </c>
      <c r="H182" s="172"/>
      <c r="I182" s="172"/>
    </row>
    <row r="183" spans="1:10" ht="17.25" customHeight="1" x14ac:dyDescent="0.25">
      <c r="A183" s="126"/>
      <c r="B183" s="127" t="s">
        <v>211</v>
      </c>
      <c r="C183" s="134">
        <v>330</v>
      </c>
      <c r="D183" s="134" t="s">
        <v>176</v>
      </c>
      <c r="E183" s="172">
        <v>0.2</v>
      </c>
      <c r="F183" s="129">
        <f t="shared" si="24"/>
        <v>66</v>
      </c>
      <c r="G183" s="129">
        <f t="shared" si="25"/>
        <v>79.2</v>
      </c>
      <c r="H183" s="172"/>
      <c r="I183" s="172"/>
    </row>
    <row r="184" spans="1:10" ht="17.25" customHeight="1" x14ac:dyDescent="0.25">
      <c r="A184" s="126"/>
      <c r="B184" s="127" t="s">
        <v>241</v>
      </c>
      <c r="C184" s="134">
        <v>350</v>
      </c>
      <c r="D184" s="134" t="s">
        <v>94</v>
      </c>
      <c r="E184" s="172">
        <v>0.8</v>
      </c>
      <c r="F184" s="129">
        <f t="shared" si="24"/>
        <v>280</v>
      </c>
      <c r="G184" s="129">
        <f t="shared" si="25"/>
        <v>336</v>
      </c>
      <c r="H184" s="172"/>
      <c r="I184" s="172"/>
    </row>
    <row r="185" spans="1:10" ht="17.25" customHeight="1" x14ac:dyDescent="0.25">
      <c r="A185" s="126"/>
      <c r="B185" s="127" t="s">
        <v>212</v>
      </c>
      <c r="C185" s="134">
        <v>28</v>
      </c>
      <c r="D185" s="134" t="s">
        <v>176</v>
      </c>
      <c r="E185" s="172">
        <v>3</v>
      </c>
      <c r="F185" s="129">
        <f t="shared" si="24"/>
        <v>84</v>
      </c>
      <c r="G185" s="129">
        <f t="shared" si="25"/>
        <v>100.8</v>
      </c>
      <c r="H185" s="172"/>
      <c r="I185" s="172"/>
    </row>
    <row r="186" spans="1:10" ht="24.75" x14ac:dyDescent="0.25">
      <c r="A186" s="126"/>
      <c r="B186" s="127" t="s">
        <v>229</v>
      </c>
      <c r="C186" s="134">
        <v>8</v>
      </c>
      <c r="D186" s="134" t="s">
        <v>176</v>
      </c>
      <c r="E186" s="172">
        <v>45</v>
      </c>
      <c r="F186" s="129">
        <f t="shared" si="24"/>
        <v>360</v>
      </c>
      <c r="G186" s="129">
        <f t="shared" si="25"/>
        <v>432</v>
      </c>
      <c r="H186" s="172"/>
      <c r="I186" s="172"/>
    </row>
    <row r="187" spans="1:10" ht="17.25" customHeight="1" x14ac:dyDescent="0.25">
      <c r="A187" s="126"/>
      <c r="B187" s="169" t="s">
        <v>213</v>
      </c>
      <c r="C187" s="134"/>
      <c r="D187" s="134"/>
      <c r="E187" s="172"/>
      <c r="F187" s="129"/>
      <c r="G187" s="129"/>
      <c r="H187" s="172"/>
      <c r="I187" s="172"/>
    </row>
    <row r="188" spans="1:10" ht="15.6" customHeight="1" x14ac:dyDescent="0.25">
      <c r="A188" s="126"/>
      <c r="B188" s="163" t="s">
        <v>93</v>
      </c>
      <c r="C188" s="164">
        <v>1</v>
      </c>
      <c r="D188" s="164" t="s">
        <v>11</v>
      </c>
      <c r="E188" s="128">
        <v>5990</v>
      </c>
      <c r="F188" s="129">
        <f>SUM(C188*E188)</f>
        <v>5990</v>
      </c>
      <c r="G188" s="129">
        <f>SUM(F188*1.2)</f>
        <v>7188</v>
      </c>
      <c r="H188" s="128"/>
      <c r="I188" s="128"/>
      <c r="J188" s="7"/>
    </row>
    <row r="189" spans="1:10" ht="29.1" customHeight="1" x14ac:dyDescent="0.25">
      <c r="A189" s="187" t="s">
        <v>97</v>
      </c>
      <c r="B189" s="187"/>
      <c r="C189" s="187"/>
      <c r="D189" s="187"/>
      <c r="E189" s="187"/>
      <c r="F189" s="168">
        <f>SUM(F150:F188)</f>
        <v>30825.891499999998</v>
      </c>
      <c r="G189" s="168">
        <f>SUM(F189*1.2)</f>
        <v>36991.069799999997</v>
      </c>
      <c r="H189" s="107"/>
      <c r="I189" s="103"/>
    </row>
    <row r="190" spans="1:10" ht="42" customHeight="1" collapsed="1" x14ac:dyDescent="0.25">
      <c r="A190" s="189" t="s">
        <v>115</v>
      </c>
      <c r="B190" s="189"/>
      <c r="C190" s="189"/>
      <c r="D190" s="189"/>
      <c r="E190" s="189"/>
      <c r="F190" s="189"/>
      <c r="G190" s="189"/>
      <c r="H190" s="106"/>
    </row>
    <row r="191" spans="1:10" ht="15.6" customHeight="1" x14ac:dyDescent="0.25">
      <c r="A191" s="126"/>
      <c r="B191" s="131" t="s">
        <v>101</v>
      </c>
      <c r="C191" s="134">
        <v>1</v>
      </c>
      <c r="D191" s="134" t="s">
        <v>8</v>
      </c>
      <c r="E191" s="173">
        <v>690</v>
      </c>
      <c r="F191" s="129">
        <f>SUM(C191*E191)</f>
        <v>690</v>
      </c>
      <c r="G191" s="129">
        <f>SUM(F191*1.2)</f>
        <v>828</v>
      </c>
      <c r="H191" s="106"/>
      <c r="I191" s="173"/>
    </row>
    <row r="192" spans="1:10" ht="15.6" customHeight="1" x14ac:dyDescent="0.25">
      <c r="A192" s="126"/>
      <c r="B192" s="127" t="s">
        <v>99</v>
      </c>
      <c r="C192" s="134">
        <v>1</v>
      </c>
      <c r="D192" s="134" t="s">
        <v>8</v>
      </c>
      <c r="E192" s="173"/>
      <c r="F192" s="129"/>
      <c r="G192" s="129"/>
      <c r="H192" s="106"/>
      <c r="I192" s="173"/>
    </row>
    <row r="193" spans="1:10" ht="15.6" customHeight="1" x14ac:dyDescent="0.25">
      <c r="A193" s="126"/>
      <c r="B193" s="127" t="s">
        <v>129</v>
      </c>
      <c r="C193" s="134">
        <v>1</v>
      </c>
      <c r="D193" s="134" t="s">
        <v>8</v>
      </c>
      <c r="E193" s="173"/>
      <c r="F193" s="129"/>
      <c r="G193" s="129"/>
      <c r="H193" s="106"/>
      <c r="I193" s="173"/>
    </row>
    <row r="194" spans="1:10" ht="15.6" customHeight="1" x14ac:dyDescent="0.25">
      <c r="A194" s="126"/>
      <c r="B194" s="127" t="s">
        <v>131</v>
      </c>
      <c r="C194" s="134">
        <v>1</v>
      </c>
      <c r="D194" s="134" t="s">
        <v>8</v>
      </c>
      <c r="E194" s="173"/>
      <c r="F194" s="129"/>
      <c r="G194" s="129"/>
      <c r="H194" s="106"/>
      <c r="I194" s="173"/>
    </row>
    <row r="195" spans="1:10" ht="15.6" customHeight="1" x14ac:dyDescent="0.25">
      <c r="A195" s="126"/>
      <c r="B195" s="127" t="s">
        <v>132</v>
      </c>
      <c r="C195" s="134">
        <v>2</v>
      </c>
      <c r="D195" s="134" t="s">
        <v>8</v>
      </c>
      <c r="E195" s="173"/>
      <c r="F195" s="129"/>
      <c r="G195" s="129"/>
      <c r="H195" s="106"/>
      <c r="I195" s="173"/>
    </row>
    <row r="196" spans="1:10" ht="15.6" customHeight="1" x14ac:dyDescent="0.25">
      <c r="A196" s="126"/>
      <c r="B196" s="127" t="s">
        <v>134</v>
      </c>
      <c r="C196" s="134">
        <v>1</v>
      </c>
      <c r="D196" s="134" t="s">
        <v>8</v>
      </c>
      <c r="E196" s="173"/>
      <c r="F196" s="129"/>
      <c r="G196" s="129"/>
      <c r="H196" s="106"/>
      <c r="I196" s="173"/>
    </row>
    <row r="197" spans="1:10" ht="15.6" customHeight="1" x14ac:dyDescent="0.25">
      <c r="A197" s="126"/>
      <c r="B197" s="127" t="s">
        <v>133</v>
      </c>
      <c r="C197" s="134">
        <v>2</v>
      </c>
      <c r="D197" s="134" t="s">
        <v>8</v>
      </c>
      <c r="E197" s="173"/>
      <c r="F197" s="129"/>
      <c r="G197" s="129"/>
      <c r="H197" s="106"/>
      <c r="I197" s="173"/>
    </row>
    <row r="198" spans="1:10" ht="15.6" customHeight="1" x14ac:dyDescent="0.25">
      <c r="A198" s="126"/>
      <c r="B198" s="127" t="s">
        <v>136</v>
      </c>
      <c r="C198" s="134">
        <v>1</v>
      </c>
      <c r="D198" s="134" t="s">
        <v>8</v>
      </c>
      <c r="E198" s="173"/>
      <c r="F198" s="129"/>
      <c r="G198" s="129"/>
      <c r="H198" s="106"/>
      <c r="I198" s="173"/>
    </row>
    <row r="199" spans="1:10" ht="15.6" customHeight="1" x14ac:dyDescent="0.25">
      <c r="A199" s="126"/>
      <c r="B199" s="127" t="s">
        <v>137</v>
      </c>
      <c r="C199" s="134">
        <v>1</v>
      </c>
      <c r="D199" s="134" t="s">
        <v>8</v>
      </c>
      <c r="E199" s="173"/>
      <c r="F199" s="129"/>
      <c r="G199" s="129"/>
      <c r="H199" s="106"/>
      <c r="I199" s="173"/>
    </row>
    <row r="200" spans="1:10" ht="15.6" customHeight="1" x14ac:dyDescent="0.25">
      <c r="A200" s="126"/>
      <c r="B200" s="127" t="s">
        <v>150</v>
      </c>
      <c r="C200" s="134">
        <v>1</v>
      </c>
      <c r="D200" s="134" t="s">
        <v>8</v>
      </c>
      <c r="E200" s="173"/>
      <c r="F200" s="129"/>
      <c r="G200" s="129"/>
      <c r="H200" s="106"/>
      <c r="I200" s="173"/>
    </row>
    <row r="201" spans="1:10" ht="15.6" customHeight="1" x14ac:dyDescent="0.25">
      <c r="A201" s="126"/>
      <c r="B201" s="127" t="s">
        <v>214</v>
      </c>
      <c r="C201" s="134">
        <v>4</v>
      </c>
      <c r="D201" s="134" t="s">
        <v>8</v>
      </c>
      <c r="E201" s="173">
        <v>7.9</v>
      </c>
      <c r="F201" s="129">
        <f t="shared" ref="F201:F203" si="26">SUM(C201*E201)</f>
        <v>31.6</v>
      </c>
      <c r="G201" s="129">
        <f>SUM(F201*1.2)</f>
        <v>37.92</v>
      </c>
      <c r="H201" s="106"/>
      <c r="I201" s="173"/>
    </row>
    <row r="202" spans="1:10" ht="15.6" customHeight="1" x14ac:dyDescent="0.25">
      <c r="A202" s="126"/>
      <c r="B202" s="127" t="s">
        <v>215</v>
      </c>
      <c r="C202" s="134">
        <v>4</v>
      </c>
      <c r="D202" s="134" t="s">
        <v>8</v>
      </c>
      <c r="E202" s="173">
        <v>8.1</v>
      </c>
      <c r="F202" s="129">
        <f t="shared" si="26"/>
        <v>32.4</v>
      </c>
      <c r="G202" s="129">
        <f>SUM(F202*1.2)</f>
        <v>38.879999999999995</v>
      </c>
      <c r="H202" s="106"/>
      <c r="I202" s="173"/>
    </row>
    <row r="203" spans="1:10" ht="15.6" customHeight="1" x14ac:dyDescent="0.25">
      <c r="A203" s="126"/>
      <c r="B203" s="127" t="s">
        <v>216</v>
      </c>
      <c r="C203" s="134">
        <v>250</v>
      </c>
      <c r="D203" s="134" t="s">
        <v>94</v>
      </c>
      <c r="E203" s="173">
        <v>1.27</v>
      </c>
      <c r="F203" s="129">
        <f t="shared" si="26"/>
        <v>317.5</v>
      </c>
      <c r="G203" s="129">
        <f>SUM(F203*1.2)</f>
        <v>381</v>
      </c>
      <c r="H203" s="106"/>
      <c r="I203" s="173"/>
    </row>
    <row r="204" spans="1:10" ht="15.6" customHeight="1" x14ac:dyDescent="0.25">
      <c r="A204" s="126"/>
      <c r="B204" s="131" t="s">
        <v>102</v>
      </c>
      <c r="C204" s="134"/>
      <c r="D204" s="134"/>
      <c r="E204" s="173"/>
      <c r="F204" s="129"/>
      <c r="G204" s="129"/>
      <c r="H204" s="106"/>
      <c r="I204" s="173"/>
    </row>
    <row r="205" spans="1:10" ht="15.6" customHeight="1" x14ac:dyDescent="0.25">
      <c r="A205" s="126"/>
      <c r="B205" s="127" t="s">
        <v>170</v>
      </c>
      <c r="C205" s="134">
        <v>8</v>
      </c>
      <c r="D205" s="134" t="s">
        <v>8</v>
      </c>
      <c r="E205" s="173">
        <v>120</v>
      </c>
      <c r="F205" s="129">
        <f t="shared" ref="F205:F209" si="27">SUM(C205*E205)</f>
        <v>960</v>
      </c>
      <c r="G205" s="129">
        <f>SUM(F205*1.2)</f>
        <v>1152</v>
      </c>
      <c r="H205" s="106"/>
      <c r="I205" s="173"/>
    </row>
    <row r="206" spans="1:10" x14ac:dyDescent="0.25">
      <c r="A206" s="126"/>
      <c r="B206" s="127" t="s">
        <v>251</v>
      </c>
      <c r="C206" s="134">
        <v>4</v>
      </c>
      <c r="D206" s="134" t="s">
        <v>8</v>
      </c>
      <c r="E206" s="173">
        <v>200</v>
      </c>
      <c r="F206" s="129">
        <f t="shared" si="27"/>
        <v>800</v>
      </c>
      <c r="G206" s="129">
        <f>SUM(F206*1.2)</f>
        <v>960</v>
      </c>
      <c r="H206" s="106"/>
      <c r="I206" s="173"/>
    </row>
    <row r="207" spans="1:10" ht="15.6" customHeight="1" x14ac:dyDescent="0.25">
      <c r="A207" s="126"/>
      <c r="B207" s="127" t="s">
        <v>217</v>
      </c>
      <c r="C207" s="134">
        <v>1</v>
      </c>
      <c r="D207" s="134" t="s">
        <v>8</v>
      </c>
      <c r="E207" s="173">
        <v>400</v>
      </c>
      <c r="F207" s="129">
        <f t="shared" si="27"/>
        <v>400</v>
      </c>
      <c r="G207" s="129">
        <f t="shared" ref="G207:G210" si="28">SUM(F207*1.2)</f>
        <v>480</v>
      </c>
      <c r="H207" s="106"/>
      <c r="I207" s="173"/>
    </row>
    <row r="208" spans="1:10" ht="15.6" customHeight="1" x14ac:dyDescent="0.25">
      <c r="A208" s="126"/>
      <c r="B208" s="127" t="s">
        <v>224</v>
      </c>
      <c r="C208" s="134">
        <v>1</v>
      </c>
      <c r="D208" s="134" t="s">
        <v>100</v>
      </c>
      <c r="E208" s="173">
        <v>800</v>
      </c>
      <c r="F208" s="129">
        <f t="shared" ref="F208" si="29">SUM(C208*E208)</f>
        <v>800</v>
      </c>
      <c r="G208" s="129">
        <f t="shared" ref="G208" si="30">SUM(F208*1.2)</f>
        <v>960</v>
      </c>
      <c r="H208" s="106"/>
      <c r="I208" s="173"/>
      <c r="J208" s="7"/>
    </row>
    <row r="209" spans="1:10" ht="15.6" customHeight="1" x14ac:dyDescent="0.25">
      <c r="A209" s="126"/>
      <c r="B209" s="127" t="s">
        <v>138</v>
      </c>
      <c r="C209" s="134">
        <v>1</v>
      </c>
      <c r="D209" s="134" t="s">
        <v>100</v>
      </c>
      <c r="E209" s="173">
        <v>2250</v>
      </c>
      <c r="F209" s="129">
        <f t="shared" si="27"/>
        <v>2250</v>
      </c>
      <c r="G209" s="129">
        <f t="shared" si="28"/>
        <v>2700</v>
      </c>
      <c r="H209" s="106"/>
      <c r="I209" s="173"/>
      <c r="J209" s="7"/>
    </row>
    <row r="210" spans="1:10" ht="30" customHeight="1" x14ac:dyDescent="0.25">
      <c r="A210" s="187" t="s">
        <v>98</v>
      </c>
      <c r="B210" s="187"/>
      <c r="C210" s="187"/>
      <c r="D210" s="187"/>
      <c r="E210" s="187"/>
      <c r="F210" s="168">
        <f>SUM(F191:F209)</f>
        <v>6281.5</v>
      </c>
      <c r="G210" s="168">
        <f t="shared" si="28"/>
        <v>7537.7999999999993</v>
      </c>
      <c r="H210" s="107"/>
      <c r="I210" s="173"/>
    </row>
    <row r="211" spans="1:10" ht="38.1" customHeight="1" x14ac:dyDescent="0.25">
      <c r="A211" s="188" t="s">
        <v>113</v>
      </c>
      <c r="B211" s="188"/>
      <c r="C211" s="134"/>
      <c r="D211" s="126"/>
      <c r="E211" s="128"/>
      <c r="F211" s="129"/>
      <c r="G211" s="129"/>
    </row>
    <row r="212" spans="1:10" ht="15.6" customHeight="1" x14ac:dyDescent="0.25">
      <c r="A212" s="126"/>
      <c r="B212" s="127" t="s">
        <v>107</v>
      </c>
      <c r="C212" s="126">
        <v>1</v>
      </c>
      <c r="D212" s="126" t="s">
        <v>100</v>
      </c>
      <c r="E212" s="128">
        <v>0</v>
      </c>
      <c r="F212" s="129">
        <f t="shared" ref="F212" si="31">SUM(C212*E212)</f>
        <v>0</v>
      </c>
      <c r="G212" s="129">
        <f t="shared" ref="G212" si="32">SUM(F212*1.2)</f>
        <v>0</v>
      </c>
      <c r="H212" s="106"/>
    </row>
    <row r="213" spans="1:10" ht="29.1" customHeight="1" x14ac:dyDescent="0.25">
      <c r="A213" s="187" t="s">
        <v>144</v>
      </c>
      <c r="B213" s="187"/>
      <c r="C213" s="187"/>
      <c r="D213" s="187"/>
      <c r="E213" s="187"/>
      <c r="F213" s="136">
        <f>SUM(F212:F212)</f>
        <v>0</v>
      </c>
      <c r="G213" s="136">
        <f>SUM(F213*1.2)</f>
        <v>0</v>
      </c>
      <c r="H213" s="107"/>
      <c r="I213" s="103"/>
    </row>
    <row r="214" spans="1:10" ht="49.35" customHeight="1" x14ac:dyDescent="0.25">
      <c r="A214" s="186" t="s">
        <v>135</v>
      </c>
      <c r="B214" s="186"/>
      <c r="C214" s="186"/>
      <c r="D214" s="186"/>
      <c r="E214" s="186"/>
      <c r="F214" s="137">
        <f>SUM(F213+F210+F189+F148+F121+F111+F102+F94+F84+F72+F54+F39+F13)</f>
        <v>169610.43910000002</v>
      </c>
      <c r="G214" s="138">
        <f>SUM(F214*1.2)</f>
        <v>203532.52692</v>
      </c>
      <c r="I214" s="104"/>
    </row>
    <row r="215" spans="1:10" ht="32.1" customHeight="1" x14ac:dyDescent="0.25">
      <c r="A215" s="120"/>
      <c r="B215" s="122"/>
      <c r="C215" s="139"/>
      <c r="D215" s="139"/>
      <c r="E215" s="140"/>
      <c r="F215" s="141"/>
      <c r="G215" s="141"/>
    </row>
    <row r="216" spans="1:10" x14ac:dyDescent="0.25">
      <c r="A216" s="120"/>
      <c r="B216" s="142"/>
      <c r="C216" s="139"/>
      <c r="D216" s="139"/>
      <c r="E216" s="140"/>
      <c r="F216" s="141"/>
      <c r="G216" s="141"/>
    </row>
    <row r="217" spans="1:10" x14ac:dyDescent="0.25">
      <c r="A217" s="120"/>
      <c r="B217" s="142"/>
      <c r="C217" s="139"/>
      <c r="D217" s="139"/>
      <c r="E217" s="140"/>
      <c r="F217" s="141"/>
      <c r="G217" s="141"/>
    </row>
    <row r="218" spans="1:10" x14ac:dyDescent="0.25">
      <c r="A218" s="120"/>
      <c r="B218" s="122"/>
      <c r="C218" s="139"/>
      <c r="D218" s="139"/>
      <c r="E218" s="140"/>
      <c r="F218" s="141"/>
      <c r="G218" s="141"/>
    </row>
    <row r="219" spans="1:10" x14ac:dyDescent="0.25">
      <c r="A219" s="120"/>
      <c r="B219" s="143"/>
      <c r="C219" s="139"/>
      <c r="D219" s="139"/>
      <c r="E219" s="140"/>
      <c r="F219" s="141"/>
      <c r="G219" s="141"/>
    </row>
    <row r="220" spans="1:10" x14ac:dyDescent="0.25">
      <c r="A220" s="120"/>
      <c r="B220" s="143"/>
      <c r="C220" s="139"/>
      <c r="D220" s="139"/>
      <c r="E220" s="140"/>
      <c r="F220" s="141"/>
      <c r="G220" s="141"/>
    </row>
    <row r="221" spans="1:10" x14ac:dyDescent="0.25">
      <c r="A221" s="120"/>
      <c r="B221" s="122"/>
      <c r="C221" s="139"/>
      <c r="D221" s="139"/>
      <c r="E221" s="140"/>
      <c r="F221" s="141"/>
      <c r="G221" s="141"/>
    </row>
  </sheetData>
  <mergeCells count="29">
    <mergeCell ref="B2:G2"/>
    <mergeCell ref="A85:E85"/>
    <mergeCell ref="A122:E122"/>
    <mergeCell ref="A190:G190"/>
    <mergeCell ref="A86:G86"/>
    <mergeCell ref="A149:G149"/>
    <mergeCell ref="A123:G123"/>
    <mergeCell ref="A148:E148"/>
    <mergeCell ref="A13:E13"/>
    <mergeCell ref="A14:G14"/>
    <mergeCell ref="A84:E84"/>
    <mergeCell ref="A40:G40"/>
    <mergeCell ref="A55:G55"/>
    <mergeCell ref="A73:G73"/>
    <mergeCell ref="A72:E72"/>
    <mergeCell ref="A54:E54"/>
    <mergeCell ref="A39:E39"/>
    <mergeCell ref="A210:E210"/>
    <mergeCell ref="A189:E189"/>
    <mergeCell ref="A214:E214"/>
    <mergeCell ref="A211:B211"/>
    <mergeCell ref="A213:E213"/>
    <mergeCell ref="A94:E94"/>
    <mergeCell ref="A95:G95"/>
    <mergeCell ref="A102:E102"/>
    <mergeCell ref="A112:G112"/>
    <mergeCell ref="A121:E121"/>
    <mergeCell ref="A103:G103"/>
    <mergeCell ref="A111:E111"/>
  </mergeCells>
  <conditionalFormatting sqref="E11:E13 E212:E213">
    <cfRule type="cellIs" dxfId="17" priority="152" stopIfTrue="1" operator="greaterThan">
      <formula>0</formula>
    </cfRule>
  </conditionalFormatting>
  <conditionalFormatting sqref="E15:E38">
    <cfRule type="cellIs" dxfId="16" priority="38" stopIfTrue="1" operator="greaterThan">
      <formula>0</formula>
    </cfRule>
  </conditionalFormatting>
  <conditionalFormatting sqref="E42:E46 E61:E66 E68:E71">
    <cfRule type="cellIs" dxfId="15" priority="357" stopIfTrue="1" operator="greaterThan">
      <formula>0</formula>
    </cfRule>
  </conditionalFormatting>
  <conditionalFormatting sqref="E48:E53">
    <cfRule type="cellIs" dxfId="14" priority="141" stopIfTrue="1" operator="greaterThan">
      <formula>0</formula>
    </cfRule>
  </conditionalFormatting>
  <conditionalFormatting sqref="E75:E83">
    <cfRule type="cellIs" dxfId="13" priority="32" stopIfTrue="1" operator="greaterThan">
      <formula>0</formula>
    </cfRule>
  </conditionalFormatting>
  <conditionalFormatting sqref="E94 E102">
    <cfRule type="cellIs" dxfId="12" priority="3" stopIfTrue="1" operator="greaterThan">
      <formula>0</formula>
    </cfRule>
  </conditionalFormatting>
  <conditionalFormatting sqref="E121">
    <cfRule type="cellIs" dxfId="11" priority="2" stopIfTrue="1" operator="greaterThan">
      <formula>0</formula>
    </cfRule>
  </conditionalFormatting>
  <conditionalFormatting sqref="E150:E210">
    <cfRule type="cellIs" dxfId="10" priority="91" stopIfTrue="1" operator="greaterThan">
      <formula>0</formula>
    </cfRule>
  </conditionalFormatting>
  <conditionalFormatting sqref="E1:F1 I2 G3:G6 E3:F8 M4:M8 I4:J10">
    <cfRule type="cellIs" dxfId="9" priority="42" stopIfTrue="1" operator="greaterThan">
      <formula>0</formula>
    </cfRule>
  </conditionalFormatting>
  <conditionalFormatting sqref="H61:H66">
    <cfRule type="cellIs" dxfId="8" priority="34" stopIfTrue="1" operator="greaterThan">
      <formula>0</formula>
    </cfRule>
  </conditionalFormatting>
  <conditionalFormatting sqref="H68">
    <cfRule type="cellIs" dxfId="7" priority="35" stopIfTrue="1" operator="greaterThan">
      <formula>0</formula>
    </cfRule>
  </conditionalFormatting>
  <conditionalFormatting sqref="H150:I188">
    <cfRule type="cellIs" dxfId="6" priority="6" stopIfTrue="1" operator="greaterThan">
      <formula>0</formula>
    </cfRule>
  </conditionalFormatting>
  <conditionalFormatting sqref="I15:I37">
    <cfRule type="cellIs" dxfId="5" priority="87" stopIfTrue="1" operator="greaterThan">
      <formula>0</formula>
    </cfRule>
  </conditionalFormatting>
  <conditionalFormatting sqref="I42:I44">
    <cfRule type="cellIs" dxfId="4" priority="36" stopIfTrue="1" operator="greaterThan">
      <formula>0</formula>
    </cfRule>
  </conditionalFormatting>
  <conditionalFormatting sqref="I46:I53">
    <cfRule type="cellIs" dxfId="3" priority="37" stopIfTrue="1" operator="greaterThan">
      <formula>0</formula>
    </cfRule>
  </conditionalFormatting>
  <conditionalFormatting sqref="I75:I83">
    <cfRule type="cellIs" dxfId="2" priority="85" stopIfTrue="1" operator="greaterThan">
      <formula>0</formula>
    </cfRule>
  </conditionalFormatting>
  <conditionalFormatting sqref="I191:I210">
    <cfRule type="cellIs" dxfId="1" priority="44" stopIfTrue="1" operator="greaterThan">
      <formula>0</formula>
    </cfRule>
  </conditionalFormatting>
  <conditionalFormatting sqref="E111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2024-08-13T10:50:18Z</dcterms:modified>
</cp:coreProperties>
</file>