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11550" yWindow="0" windowWidth="5745" windowHeight="7530" activeTab="2" xr2:uid="{00000000-000D-0000-FFFF-FFFF00000000}"/>
  </bookViews>
  <sheets>
    <sheet name="krycí list" sheetId="8" r:id="rId1"/>
    <sheet name="rekapitulacia" sheetId="7" r:id="rId2"/>
    <sheet name="vv 01" sheetId="6" r:id="rId3"/>
    <sheet name="vv 02" sheetId="9" r:id="rId4"/>
  </sheets>
  <calcPr calcId="171027" iterateDelta="1E-4"/>
</workbook>
</file>

<file path=xl/calcChain.xml><?xml version="1.0" encoding="utf-8"?>
<calcChain xmlns="http://schemas.openxmlformats.org/spreadsheetml/2006/main">
  <c r="F40" i="6" l="1"/>
  <c r="G40" i="6" s="1"/>
  <c r="G93" i="6" l="1"/>
  <c r="G67" i="6"/>
  <c r="G52" i="6"/>
  <c r="F75" i="6"/>
  <c r="G75" i="6" s="1"/>
  <c r="F74" i="6"/>
  <c r="G74" i="6" s="1"/>
  <c r="F73" i="6"/>
  <c r="G73" i="6" s="1"/>
  <c r="F72" i="6"/>
  <c r="G72" i="6" s="1"/>
  <c r="F71" i="6"/>
  <c r="G71" i="6" s="1"/>
  <c r="F70" i="6"/>
  <c r="G70" i="6" s="1"/>
  <c r="F69" i="6"/>
  <c r="G69" i="6" s="1"/>
  <c r="F76" i="6" l="1"/>
  <c r="F64" i="6" l="1"/>
  <c r="G64" i="6" s="1"/>
  <c r="F62" i="6"/>
  <c r="G62" i="6" s="1"/>
  <c r="F57" i="6"/>
  <c r="G57" i="6" s="1"/>
  <c r="F56" i="6"/>
  <c r="G56" i="6" s="1"/>
  <c r="F55" i="6"/>
  <c r="G55" i="6" s="1"/>
  <c r="F54" i="6"/>
  <c r="F66" i="6" l="1"/>
  <c r="G54" i="6"/>
  <c r="F20" i="6"/>
  <c r="G20" i="6" s="1"/>
  <c r="F21" i="6"/>
  <c r="G21" i="6" s="1"/>
  <c r="F91" i="6" l="1"/>
  <c r="G91" i="6" s="1"/>
  <c r="F90" i="6"/>
  <c r="G90" i="6" s="1"/>
  <c r="F88" i="6"/>
  <c r="G88" i="6" s="1"/>
  <c r="F87" i="6"/>
  <c r="G87" i="6" s="1"/>
  <c r="F86" i="6"/>
  <c r="G86" i="6" s="1"/>
  <c r="F85" i="6"/>
  <c r="G85" i="6" s="1"/>
  <c r="F84" i="6"/>
  <c r="G84" i="6" s="1"/>
  <c r="F83" i="6"/>
  <c r="G83" i="6" s="1"/>
  <c r="F82" i="6"/>
  <c r="G82" i="6" s="1"/>
  <c r="F80" i="6"/>
  <c r="G80" i="6" s="1"/>
  <c r="F78" i="6"/>
  <c r="G78" i="6" s="1"/>
  <c r="G66" i="6"/>
  <c r="C50" i="6"/>
  <c r="F50" i="6" s="1"/>
  <c r="G50" i="6" s="1"/>
  <c r="F49" i="6"/>
  <c r="G49" i="6" s="1"/>
  <c r="F48" i="6"/>
  <c r="G48" i="6" s="1"/>
  <c r="F13" i="6"/>
  <c r="G13" i="6" s="1"/>
  <c r="F12" i="6"/>
  <c r="G12" i="6" s="1"/>
  <c r="F30" i="9"/>
  <c r="G30" i="9" s="1"/>
  <c r="F14" i="9"/>
  <c r="G14" i="9" s="1"/>
  <c r="F25" i="9"/>
  <c r="F26" i="9"/>
  <c r="G26" i="9" s="1"/>
  <c r="F27" i="9"/>
  <c r="G27" i="9" s="1"/>
  <c r="F28" i="9"/>
  <c r="F29" i="9"/>
  <c r="F25" i="6"/>
  <c r="G25" i="6" s="1"/>
  <c r="C31" i="6"/>
  <c r="F31" i="6" s="1"/>
  <c r="G31" i="6" s="1"/>
  <c r="F33" i="6"/>
  <c r="G33" i="6" s="1"/>
  <c r="F35" i="6"/>
  <c r="G35" i="6" s="1"/>
  <c r="F45" i="6"/>
  <c r="G45" i="6" s="1"/>
  <c r="F95" i="6"/>
  <c r="F96" i="6" s="1"/>
  <c r="I26" i="8"/>
  <c r="F16" i="6"/>
  <c r="G16" i="6" s="1"/>
  <c r="F18" i="6"/>
  <c r="G18" i="6" s="1"/>
  <c r="F28" i="6"/>
  <c r="G28" i="6" s="1"/>
  <c r="F34" i="6"/>
  <c r="G34" i="6" s="1"/>
  <c r="F36" i="6"/>
  <c r="G36" i="6" s="1"/>
  <c r="F46" i="6"/>
  <c r="G46" i="6" s="1"/>
  <c r="C47" i="6"/>
  <c r="F47" i="6" s="1"/>
  <c r="G47" i="6" s="1"/>
  <c r="G29" i="9"/>
  <c r="G28" i="9"/>
  <c r="E17" i="8"/>
  <c r="E18" i="8"/>
  <c r="E19" i="8"/>
  <c r="I20" i="8"/>
  <c r="E26" i="8"/>
  <c r="I14" i="8"/>
  <c r="E14" i="8"/>
  <c r="I13" i="8"/>
  <c r="E13" i="8"/>
  <c r="I12" i="8"/>
  <c r="E12" i="8"/>
  <c r="D20" i="8"/>
  <c r="F11" i="7"/>
  <c r="C20" i="8"/>
  <c r="E16" i="8"/>
  <c r="E20" i="8"/>
  <c r="H29" i="8"/>
  <c r="I29" i="8"/>
  <c r="I31" i="8"/>
  <c r="I28" i="8"/>
  <c r="E13" i="7"/>
  <c r="F10" i="7"/>
  <c r="F13" i="7"/>
  <c r="E15" i="7"/>
  <c r="F15" i="7"/>
  <c r="G96" i="6" l="1"/>
  <c r="F97" i="6"/>
  <c r="F31" i="9"/>
  <c r="G31" i="9" s="1"/>
  <c r="G25" i="9"/>
  <c r="G95" i="6"/>
  <c r="F37" i="6"/>
  <c r="G37" i="6" s="1"/>
  <c r="F22" i="6"/>
  <c r="G22" i="6" s="1"/>
  <c r="G14" i="6"/>
  <c r="F51" i="6"/>
  <c r="G51" i="6" s="1"/>
  <c r="F42" i="6"/>
  <c r="G42" i="6" s="1"/>
  <c r="G76" i="6"/>
  <c r="F14" i="6"/>
  <c r="F92" i="6"/>
  <c r="G92" i="6" s="1"/>
  <c r="F32" i="9" l="1"/>
  <c r="G32" i="9" s="1"/>
  <c r="G97" i="6"/>
</calcChain>
</file>

<file path=xl/sharedStrings.xml><?xml version="1.0" encoding="utf-8"?>
<sst xmlns="http://schemas.openxmlformats.org/spreadsheetml/2006/main" count="301" uniqueCount="213">
  <si>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</si>
  <si>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</si>
  <si>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</si>
  <si>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</si>
  <si>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</si>
  <si>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</si>
  <si>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</si>
  <si>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</si>
  <si>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ks</t>
  </si>
  <si>
    <t>Osadenie pätiek športového náradia</t>
  </si>
  <si>
    <t>komplet</t>
  </si>
  <si>
    <t>Spojovací materiál</t>
  </si>
  <si>
    <t xml:space="preserve">Osadenie stĺpikov oplotenia </t>
  </si>
  <si>
    <t>Dielo</t>
  </si>
  <si>
    <t>REKAPITULÁCIA ROZPOČTU</t>
  </si>
  <si>
    <t>Stavba:</t>
  </si>
  <si>
    <t>Objekt:</t>
  </si>
  <si>
    <t>Zhotoviteľ:</t>
  </si>
  <si>
    <t>Časť:</t>
  </si>
  <si>
    <t>Dátum:</t>
  </si>
  <si>
    <t>JKSO</t>
  </si>
  <si>
    <t>Kód</t>
  </si>
  <si>
    <t>Popis</t>
  </si>
  <si>
    <t>Dodávka €</t>
  </si>
  <si>
    <t>Montáž €</t>
  </si>
  <si>
    <t>Cena celkom € bez DPH</t>
  </si>
  <si>
    <t>Cena celkom € s DPH</t>
  </si>
  <si>
    <t>Celkom</t>
  </si>
  <si>
    <t>KRYCÍ LIST ROZPOČTU</t>
  </si>
  <si>
    <t>Miesto:</t>
  </si>
  <si>
    <t>JKSO :</t>
  </si>
  <si>
    <t xml:space="preserve">Rozpočet: </t>
  </si>
  <si>
    <t xml:space="preserve">Zmluva č.: </t>
  </si>
  <si>
    <t>Spracoval:</t>
  </si>
  <si>
    <t>Dňa:</t>
  </si>
  <si>
    <t>Odberateľ:</t>
  </si>
  <si>
    <t>IČO:</t>
  </si>
  <si>
    <t>DIČ:</t>
  </si>
  <si>
    <t>Dodávateľ:</t>
  </si>
  <si>
    <t>Projektant:</t>
  </si>
  <si>
    <t>M3 OP</t>
  </si>
  <si>
    <t>M</t>
  </si>
  <si>
    <t>M2 ZP</t>
  </si>
  <si>
    <t>M2 UP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</si>
  <si>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</si>
  <si>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</si>
  <si>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</si>
  <si>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</si>
  <si>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</si>
  <si>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</si>
  <si>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</si>
  <si>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</si>
  <si>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</si>
  <si>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</si>
  <si>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</si>
  <si>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</si>
  <si>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</si>
  <si>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</si>
  <si>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</si>
  <si>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</si>
  <si>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</si>
  <si>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</si>
  <si>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</si>
  <si>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</si>
  <si>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</si>
  <si>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</si>
  <si>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</si>
  <si>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</si>
  <si>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</si>
  <si>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</si>
  <si>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</si>
  <si>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</si>
  <si>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</si>
  <si>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</si>
  <si>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</si>
  <si>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</si>
  <si>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</si>
  <si>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</si>
  <si>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</si>
  <si>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</si>
  <si>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</si>
  <si>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</si>
  <si>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</si>
  <si>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</si>
  <si>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</si>
  <si>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</si>
  <si>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</si>
  <si>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m3</t>
  </si>
  <si>
    <t>T</t>
  </si>
  <si>
    <t>Madlo profilované  ochranné, materiál hliník, komaxitová úprava, farba sivá</t>
  </si>
  <si>
    <t>kg</t>
  </si>
  <si>
    <t>t</t>
  </si>
  <si>
    <t>Volejbalové stĺpiky; materiál: hliník; výškovo nadstaviteľné;  sieť;  anténky</t>
  </si>
  <si>
    <t>Montáž oplotenia</t>
  </si>
  <si>
    <t>PVC krytka na profilovaný stĺpik</t>
  </si>
  <si>
    <t>m</t>
  </si>
  <si>
    <t xml:space="preserve">CENA SPOLU ZEMNÉ PRÁCE: </t>
  </si>
  <si>
    <t xml:space="preserve">CENA SPOLU DODÁVKA A MONTÁŽ ŠPORTOVÉHO POVRCHU: </t>
  </si>
  <si>
    <t xml:space="preserve">CENA SPOLU DODÁVKA A MONTÁŽ ŠPORTOVÉHO NÁRADIA: </t>
  </si>
  <si>
    <t xml:space="preserve">CENA SPOLU DODÁVKA A MONTÁŽ OPLOTENIA: </t>
  </si>
  <si>
    <t xml:space="preserve">CENA SPOLU DODÁVKA A MONTÁŽ OSVETLENIA: </t>
  </si>
  <si>
    <t>Rozvodnica na omietku, oceľovoplechová, krytie min. IP 44</t>
  </si>
  <si>
    <t>Podružný materiál</t>
  </si>
  <si>
    <t>Revízna správa</t>
  </si>
  <si>
    <t>dielo</t>
  </si>
  <si>
    <t>Rozvádzač  RO</t>
  </si>
  <si>
    <t>Elektroinštalácia</t>
  </si>
  <si>
    <t>Stavba Multifunkčné ihrisko 33x18m spolu:</t>
  </si>
  <si>
    <t>Doprava materiálu a strojov</t>
  </si>
  <si>
    <t xml:space="preserve">Podlepovacia páska; šírka: 350mm </t>
  </si>
  <si>
    <t>Stĺpik  profilovaný  70x93x1000mm ; materiál hliník; komaxitová úprava; farba sivá</t>
  </si>
  <si>
    <t xml:space="preserve">Stavba:  </t>
  </si>
  <si>
    <t xml:space="preserve">Zhotoviteľ: </t>
  </si>
  <si>
    <t>Rozpočet predpokladanej hodnoty stavby</t>
  </si>
  <si>
    <t>ZEMNÉ PRÁCE</t>
  </si>
  <si>
    <t>SKLADBA PODLOŽIA:</t>
  </si>
  <si>
    <t>OSADENIE OBRUBNÍKOV:</t>
  </si>
  <si>
    <t>OSTATNÉ:</t>
  </si>
  <si>
    <t>DODÁVKA A MONTÁŽ ŠPORTOVÉHO NÁRADIA</t>
  </si>
  <si>
    <t>DODÁVKA A MONTÁŽ OSVETLENIA</t>
  </si>
  <si>
    <t xml:space="preserve">DODÁVKA A MONTÁŽ OPLOTENIA </t>
  </si>
  <si>
    <t>ZÁKLADY</t>
  </si>
  <si>
    <t>ODVODNENIE</t>
  </si>
  <si>
    <t>VODOROVNÉ KONŠTRUKCIE</t>
  </si>
  <si>
    <t>Rozhrnutie vrstvy  podľa leaserového zamerania.</t>
  </si>
  <si>
    <t>Zhutnenie vrstvy valcom /min. hodnota hutnenia je  50MPa/</t>
  </si>
  <si>
    <t xml:space="preserve">CENA SPOLU ODVODNENIE: </t>
  </si>
  <si>
    <t xml:space="preserve">CENA SPOLU VODOROVNÉ KONŠTRUKCIE: </t>
  </si>
  <si>
    <t xml:space="preserve">CENA SPOLU ZÁKLADY: </t>
  </si>
  <si>
    <t>DRENÁŽ ZEMNEJ PLÁNE:</t>
  </si>
  <si>
    <t>Hlavný vypínač, 3-pól, min. 32A</t>
  </si>
  <si>
    <t>SO 01 Multifunkčné ihrisko</t>
  </si>
  <si>
    <t>Hlavný vypínač, 3-pól, min. 20A</t>
  </si>
  <si>
    <t>Istič 16A, charakteristika C, 3-pólový</t>
  </si>
  <si>
    <t>Vývodka P 16</t>
  </si>
  <si>
    <t>Vývodka P 21</t>
  </si>
  <si>
    <t>0,3*0,6*80</t>
  </si>
  <si>
    <t xml:space="preserve">CENA ZA OBJEKT SPOLU: </t>
  </si>
  <si>
    <t>Prepoj. mostík N7 (ak nie je súčasťou skrinky)</t>
  </si>
  <si>
    <t>Prepoj. mostík PE7 (ak nie je súčasťou skrinky)</t>
  </si>
  <si>
    <t>Montáž elektroinštalácie</t>
  </si>
  <si>
    <t>OSADENIE STĹPIKOV OPLOTENIA:</t>
  </si>
  <si>
    <t>108*0,25*0,3</t>
  </si>
  <si>
    <t>SO 02 Osvetlenie ihriska</t>
  </si>
  <si>
    <t>volejbal: 81m</t>
  </si>
  <si>
    <t xml:space="preserve">CENA SPOLU OSTATNÉ: </t>
  </si>
  <si>
    <t>102-6</t>
  </si>
  <si>
    <t>Montáž športového náradia: futbal</t>
  </si>
  <si>
    <t>Montáž športového náradia: volejbal</t>
  </si>
  <si>
    <t>60*0,3*0,3*0,6</t>
  </si>
  <si>
    <t>60*0,3*0,3*0,2*1,8</t>
  </si>
  <si>
    <t>56 ks oplotenie ihriska</t>
  </si>
  <si>
    <t>DODÁVKA A MONTÁŽ ŠPORTOVÉHO POVRCHU Z UMELEJ TRÁVY</t>
  </si>
  <si>
    <t>(126+34)*0,3</t>
  </si>
  <si>
    <t>Mantinel sendvičový; materiál: AL+PVC;  hrúbka 6mm, farba sivá, rozmer: 2200x1000mm</t>
  </si>
  <si>
    <t>0,8*0,3*0,3*56</t>
  </si>
  <si>
    <t>Betón B15- C12/15 pre osadenie stĺpikov oplotenia  vrátane dopravy.</t>
  </si>
  <si>
    <t>Cestné obrubníky; 80x250x1000mm; vrátane dopravy</t>
  </si>
  <si>
    <t>Futbalové bránky; materiál: hliník; rozmer: 3,2x 2,1 x 1,5m vrátane sietí, demotnovateľné</t>
  </si>
  <si>
    <t>Podužný merač el.energie</t>
  </si>
  <si>
    <t>Výbojkové alebo metalhalogénové svietidlo 1x400W, HS, IP 65</t>
  </si>
  <si>
    <t>Sodíková alebo metalhalogénová vysokotlaková výbojka 400W</t>
  </si>
  <si>
    <t xml:space="preserve">Oceľový galvanizovaný výložník galvanizovaný v. 2 m, </t>
  </si>
  <si>
    <t>Betón pre osadenie cestných obrubníkov; vrátane dopravy</t>
  </si>
  <si>
    <t>Osadenie cestných obrubníkov</t>
  </si>
  <si>
    <t>Záťažovacie skúšky vrátane dopravy</t>
  </si>
  <si>
    <t>Zameranie polohy, výšky a vytýčenie stavby</t>
  </si>
  <si>
    <t xml:space="preserve">Spolu: </t>
  </si>
  <si>
    <t xml:space="preserve">Stĺpik galvanizovaný Ø60mm 1400mm </t>
  </si>
  <si>
    <t>Rúra galvanizovaná Ø48mm; stužujúca*(5850mm*10kus+3600mm*8kus+3300mm*2kus)</t>
  </si>
  <si>
    <t>Stavba :  Multifunkčné ihrisko s osvetlením .......</t>
  </si>
  <si>
    <t>Obec ......., okres ...............</t>
  </si>
  <si>
    <t>.................</t>
  </si>
  <si>
    <t>..................</t>
  </si>
  <si>
    <t xml:space="preserve">Multifunkčné ihrisko s osvetlením </t>
  </si>
  <si>
    <t>Objednávateľ:  ...................</t>
  </si>
  <si>
    <t>Multifunkčné ihrisko s osvetlením ...................</t>
  </si>
  <si>
    <t>Projektant: Ing..................................</t>
  </si>
  <si>
    <t>Adresa:</t>
  </si>
  <si>
    <t>...................</t>
  </si>
  <si>
    <t>Spracovateľ: Ing....................</t>
  </si>
  <si>
    <t>malý futbal - bránkoviská: 60m</t>
  </si>
  <si>
    <t xml:space="preserve">Stĺpik galvanizovaný Ø60mm 4450mm </t>
  </si>
  <si>
    <t>Štrkodrť fr. 0-4mm, vrstva minimálnej hrúbky 30mm; vrátane dopravy</t>
  </si>
  <si>
    <t>(102*3)*1,1</t>
  </si>
  <si>
    <t>Sieť ochranná; oko 150x150 mm; farba: zelená; hr.: 60 PLY; materiál:  PA</t>
  </si>
  <si>
    <t>Kremičitý piesok vrátane dopravy</t>
  </si>
  <si>
    <t xml:space="preserve">Montáž vrátane vsypov a vyčiarovania </t>
  </si>
  <si>
    <t>Tenisové/nohejbalové  stĺpiky AL, sieť, tyčky pre dvojhru a wimbledon.</t>
  </si>
  <si>
    <t>Basketbalový komplet stacionárny ( pružná obruč, sieťka oceľ)</t>
  </si>
  <si>
    <t>Montáž-Basketbalový komplet stacionárny ( pružná obruč, sieťka oceľ)</t>
  </si>
  <si>
    <t xml:space="preserve">CENA SPOLU ZP: </t>
  </si>
  <si>
    <t>Umelá tráva ;  Dtex:od 6600-13500; počet vpichov na m2: 8820-44 000; farba zelená, priepustnosť vody: min.67l/m2,váha min:od 2200-2795g/m2</t>
  </si>
  <si>
    <t>PHZ pre všetky typy UT</t>
  </si>
  <si>
    <t xml:space="preserve">CENA SPOLU športový povrch: </t>
  </si>
  <si>
    <t xml:space="preserve">CENA SPOLU oplotenie s mantinelmi na celkovú výšku 4m po celom obvode ihriska : </t>
  </si>
  <si>
    <t xml:space="preserve">Jäcklový profil; galvanizovaný; vystužovací; rozmer: 30x30x2,5mm; materiál: FE </t>
  </si>
  <si>
    <t>PHZ na komplet oplotenie vrátane montáže</t>
  </si>
  <si>
    <t>V cene nie je zahrnutá doprava</t>
  </si>
  <si>
    <t>Dodávka a Uloženie a zosvorkovanie zemniaceho vodiča Ø 10 mm</t>
  </si>
  <si>
    <t>Betón B15- C12/15 pre osadenie pätiek športového náradia  volejbal, basketbal.tenis,malý futbal vrátane dopravy</t>
  </si>
  <si>
    <t>Lepidlo PU</t>
  </si>
  <si>
    <t>Basketbal bez čiarovania-streetbal</t>
  </si>
  <si>
    <t>Tenis-148m</t>
  </si>
  <si>
    <t>Umelá tráva ;  Dtex:od 6600-13500; počet vpichov na m2: 8820-44 000; farba biela,žltá,červená, priepustnosť vody: min.67l/m2,váha min:od 2200-2795g/m2</t>
  </si>
  <si>
    <t>min. 18kg na m2:  603,6*0,018</t>
  </si>
  <si>
    <t>Vytýčenie,vyrezanie,vybúranie a vŕtanie otvorov pre stĺpiky oplotenia do hutneného podložia</t>
  </si>
  <si>
    <t>Vytýčenie,vyrezanie,vybúranie,výkop a zrovnanie ryhy pre osadenie obrubníkov; do hutneného podložia-119bm*(0,2*0,3m)a položenie zemnenia do ryhy pre obrubníky</t>
  </si>
  <si>
    <t>Vytýčenie,vyrezanie,vybúranie a hĺbenie jám pre osadenie pätiek športového náradia do hutneného a vyrovnaného podložia</t>
  </si>
  <si>
    <t>119*0,2*0,25</t>
  </si>
  <si>
    <t>Vydrenážovanie jestvujúcej asfaltovej plochy prebitím M 35-80mm v rastri 4 diery na m2</t>
  </si>
  <si>
    <t>Štrkodrť fr. 0-22mm, vrstva minimálnej hrúbky 90mm; vrátane dopravy</t>
  </si>
  <si>
    <t>Rozmer 33x18m betón/asfalt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</si>
</sst>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S_k_-;\-* #,##0.00\ _S_k_-;_-* &quot;-&quot;??\ _S_k_-;_-@_-"/>
    <numFmt numFmtId="165" formatCode="#,##0.0"/>
    <numFmt numFmtId="166" formatCode="[$€-2]\ #,##0.00"/>
    <numFmt numFmtId="167" formatCode="#,##0.00\ [$€-1]"/>
    <numFmt numFmtId="168" formatCode="#,##0.000"/>
    <numFmt numFmtId="169" formatCode="#,##0&quot; &quot;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i/>
      <sz val="9"/>
      <name val="Calibri"/>
      <family val="2"/>
      <charset val="238"/>
      <scheme val="minor"/>
    </font>
    <font>
      <b/>
      <i/>
      <sz val="9"/>
      <color theme="5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5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9" fontId="4" fillId="0" borderId="0" xfId="0" applyNumberFormat="1" applyFont="1"/>
    <xf numFmtId="4" fontId="6" fillId="0" borderId="0" xfId="0" applyNumberFormat="1" applyFont="1"/>
    <xf numFmtId="0" fontId="6" fillId="0" borderId="0" xfId="0" applyFont="1"/>
    <xf numFmtId="0" fontId="10" fillId="0" borderId="3" xfId="4" applyFont="1" applyBorder="1" applyAlignment="1">
      <alignment horizontal="left" vertical="center"/>
    </xf>
    <xf numFmtId="0" fontId="10" fillId="0" borderId="4" xfId="4" applyFont="1" applyBorder="1" applyAlignment="1">
      <alignment horizontal="left" vertical="center"/>
    </xf>
    <xf numFmtId="0" fontId="10" fillId="0" borderId="4" xfId="4" applyFont="1" applyBorder="1" applyAlignment="1">
      <alignment horizontal="right" vertical="center"/>
    </xf>
    <xf numFmtId="0" fontId="10" fillId="0" borderId="5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left" vertical="center"/>
    </xf>
    <xf numFmtId="0" fontId="10" fillId="0" borderId="9" xfId="4" applyFont="1" applyBorder="1" applyAlignment="1">
      <alignment horizontal="left" vertical="center"/>
    </xf>
    <xf numFmtId="0" fontId="10" fillId="0" borderId="10" xfId="4" applyFont="1" applyBorder="1" applyAlignment="1">
      <alignment horizontal="left"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left" vertical="center"/>
    </xf>
    <xf numFmtId="0" fontId="10" fillId="0" borderId="12" xfId="4" applyFont="1" applyBorder="1" applyAlignment="1">
      <alignment horizontal="left" vertical="center"/>
    </xf>
    <xf numFmtId="0" fontId="10" fillId="0" borderId="13" xfId="4" applyFont="1" applyBorder="1" applyAlignment="1">
      <alignment horizontal="left" vertical="center"/>
    </xf>
    <xf numFmtId="0" fontId="10" fillId="0" borderId="13" xfId="4" applyFont="1" applyBorder="1" applyAlignment="1">
      <alignment horizontal="right" vertical="center"/>
    </xf>
    <xf numFmtId="14" fontId="10" fillId="0" borderId="14" xfId="4" applyNumberFormat="1" applyFont="1" applyBorder="1" applyAlignment="1">
      <alignment horizontal="left" vertical="center"/>
    </xf>
    <xf numFmtId="0" fontId="10" fillId="0" borderId="15" xfId="4" applyFont="1" applyBorder="1" applyAlignment="1">
      <alignment horizontal="left" vertical="center"/>
    </xf>
    <xf numFmtId="0" fontId="10" fillId="0" borderId="16" xfId="4" applyFont="1" applyBorder="1" applyAlignment="1">
      <alignment horizontal="right" vertical="center"/>
    </xf>
    <xf numFmtId="0" fontId="10" fillId="0" borderId="16" xfId="4" applyFont="1" applyBorder="1" applyAlignment="1">
      <alignment horizontal="left" vertical="center"/>
    </xf>
    <xf numFmtId="0" fontId="10" fillId="0" borderId="17" xfId="4" applyFont="1" applyBorder="1" applyAlignment="1">
      <alignment horizontal="left" vertical="center"/>
    </xf>
    <xf numFmtId="0" fontId="10" fillId="0" borderId="18" xfId="4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/>
    </xf>
    <xf numFmtId="0" fontId="10" fillId="0" borderId="19" xfId="4" applyFont="1" applyBorder="1" applyAlignment="1">
      <alignment horizontal="left" vertical="center"/>
    </xf>
    <xf numFmtId="0" fontId="10" fillId="0" borderId="3" xfId="4" applyFont="1" applyBorder="1" applyAlignment="1">
      <alignment horizontal="right" vertical="center"/>
    </xf>
    <xf numFmtId="3" fontId="10" fillId="0" borderId="20" xfId="4" applyNumberFormat="1" applyFont="1" applyBorder="1" applyAlignment="1">
      <alignment horizontal="right" vertical="center"/>
    </xf>
    <xf numFmtId="3" fontId="10" fillId="0" borderId="5" xfId="4" applyNumberFormat="1" applyFont="1" applyBorder="1" applyAlignment="1">
      <alignment horizontal="right" vertical="center"/>
    </xf>
    <xf numFmtId="0" fontId="10" fillId="0" borderId="15" xfId="4" applyFont="1" applyBorder="1" applyAlignment="1">
      <alignment horizontal="right" vertical="center"/>
    </xf>
    <xf numFmtId="3" fontId="10" fillId="0" borderId="21" xfId="4" applyNumberFormat="1" applyFont="1" applyBorder="1" applyAlignment="1">
      <alignment horizontal="right" vertical="center"/>
    </xf>
    <xf numFmtId="3" fontId="10" fillId="0" borderId="17" xfId="4" applyNumberFormat="1" applyFont="1" applyBorder="1" applyAlignment="1">
      <alignment horizontal="right" vertical="center"/>
    </xf>
    <xf numFmtId="0" fontId="10" fillId="0" borderId="18" xfId="4" applyFont="1" applyBorder="1" applyAlignment="1">
      <alignment horizontal="right" vertical="center"/>
    </xf>
    <xf numFmtId="3" fontId="10" fillId="0" borderId="22" xfId="4" applyNumberFormat="1" applyFont="1" applyBorder="1" applyAlignment="1">
      <alignment horizontal="right" vertical="center"/>
    </xf>
    <xf numFmtId="0" fontId="10" fillId="0" borderId="2" xfId="4" applyFont="1" applyBorder="1" applyAlignment="1">
      <alignment horizontal="right" vertical="center"/>
    </xf>
    <xf numFmtId="3" fontId="10" fillId="0" borderId="19" xfId="4" applyNumberFormat="1" applyFont="1" applyBorder="1" applyAlignment="1">
      <alignment horizontal="right" vertical="center"/>
    </xf>
    <xf numFmtId="0" fontId="11" fillId="0" borderId="23" xfId="4" applyFont="1" applyBorder="1" applyAlignment="1">
      <alignment horizontal="center" vertical="center"/>
    </xf>
    <xf numFmtId="0" fontId="10" fillId="0" borderId="24" xfId="4" applyFont="1" applyBorder="1" applyAlignment="1">
      <alignment horizontal="left" vertical="center"/>
    </xf>
    <xf numFmtId="0" fontId="10" fillId="0" borderId="24" xfId="4" applyFont="1" applyBorder="1" applyAlignment="1">
      <alignment horizontal="center" vertical="center"/>
    </xf>
    <xf numFmtId="0" fontId="10" fillId="0" borderId="25" xfId="4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10" fillId="0" borderId="30" xfId="4" applyFont="1" applyBorder="1" applyAlignment="1">
      <alignment horizontal="left" vertical="center"/>
    </xf>
    <xf numFmtId="168" fontId="10" fillId="0" borderId="30" xfId="4" applyNumberFormat="1" applyFont="1" applyBorder="1" applyAlignment="1">
      <alignment horizontal="right" vertical="center"/>
    </xf>
    <xf numFmtId="168" fontId="10" fillId="0" borderId="31" xfId="4" applyNumberFormat="1" applyFont="1" applyBorder="1" applyAlignment="1">
      <alignment horizontal="right" vertical="center"/>
    </xf>
    <xf numFmtId="0" fontId="10" fillId="0" borderId="32" xfId="4" applyFont="1" applyBorder="1" applyAlignment="1">
      <alignment horizontal="left" vertical="center"/>
    </xf>
    <xf numFmtId="0" fontId="10" fillId="0" borderId="33" xfId="4" applyNumberFormat="1" applyFont="1" applyBorder="1" applyAlignment="1">
      <alignment horizontal="left" vertical="center"/>
    </xf>
    <xf numFmtId="4" fontId="10" fillId="0" borderId="31" xfId="4" applyNumberFormat="1" applyFont="1" applyBorder="1" applyAlignment="1">
      <alignment horizontal="right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left" vertical="center"/>
    </xf>
    <xf numFmtId="168" fontId="10" fillId="0" borderId="35" xfId="4" applyNumberFormat="1" applyFont="1" applyBorder="1" applyAlignment="1">
      <alignment horizontal="right" vertical="center"/>
    </xf>
    <xf numFmtId="0" fontId="10" fillId="0" borderId="36" xfId="4" applyFont="1" applyBorder="1" applyAlignment="1">
      <alignment horizontal="left" vertical="center"/>
    </xf>
    <xf numFmtId="4" fontId="10" fillId="0" borderId="37" xfId="4" applyNumberFormat="1" applyFont="1" applyBorder="1" applyAlignment="1">
      <alignment horizontal="right" vertical="center"/>
    </xf>
    <xf numFmtId="168" fontId="10" fillId="0" borderId="38" xfId="4" applyNumberFormat="1" applyFont="1" applyBorder="1" applyAlignment="1">
      <alignment horizontal="right" vertical="center"/>
    </xf>
    <xf numFmtId="0" fontId="10" fillId="0" borderId="39" xfId="4" applyFont="1" applyBorder="1" applyAlignment="1">
      <alignment horizontal="center" vertical="center"/>
    </xf>
    <xf numFmtId="0" fontId="10" fillId="0" borderId="40" xfId="4" applyFont="1" applyBorder="1" applyAlignment="1">
      <alignment horizontal="left" vertical="center"/>
    </xf>
    <xf numFmtId="168" fontId="10" fillId="0" borderId="40" xfId="4" applyNumberFormat="1" applyFont="1" applyBorder="1" applyAlignment="1">
      <alignment horizontal="right" vertical="center"/>
    </xf>
    <xf numFmtId="168" fontId="10" fillId="0" borderId="41" xfId="4" applyNumberFormat="1" applyFont="1" applyBorder="1" applyAlignment="1">
      <alignment horizontal="right" vertical="center"/>
    </xf>
    <xf numFmtId="168" fontId="10" fillId="0" borderId="42" xfId="4" applyNumberFormat="1" applyFont="1" applyBorder="1" applyAlignment="1">
      <alignment horizontal="right" vertical="center"/>
    </xf>
    <xf numFmtId="0" fontId="10" fillId="0" borderId="43" xfId="4" applyFont="1" applyBorder="1" applyAlignment="1">
      <alignment horizontal="center" vertical="center"/>
    </xf>
    <xf numFmtId="0" fontId="10" fillId="0" borderId="0" xfId="4" applyFont="1"/>
    <xf numFmtId="0" fontId="10" fillId="0" borderId="41" xfId="4" applyFont="1" applyBorder="1" applyAlignment="1">
      <alignment horizontal="right" vertical="center"/>
    </xf>
    <xf numFmtId="4" fontId="10" fillId="0" borderId="42" xfId="4" applyNumberFormat="1" applyFont="1" applyBorder="1" applyAlignment="1">
      <alignment horizontal="right" vertical="center"/>
    </xf>
    <xf numFmtId="0" fontId="10" fillId="0" borderId="26" xfId="4" applyFont="1" applyBorder="1" applyAlignment="1">
      <alignment horizontal="left" vertical="center"/>
    </xf>
    <xf numFmtId="10" fontId="10" fillId="0" borderId="16" xfId="4" applyNumberFormat="1" applyFont="1" applyBorder="1" applyAlignment="1">
      <alignment horizontal="right" vertical="center"/>
    </xf>
    <xf numFmtId="10" fontId="10" fillId="0" borderId="44" xfId="4" applyNumberFormat="1" applyFont="1" applyBorder="1" applyAlignment="1">
      <alignment horizontal="right" vertical="center"/>
    </xf>
    <xf numFmtId="0" fontId="10" fillId="0" borderId="45" xfId="4" applyFont="1" applyBorder="1" applyAlignment="1">
      <alignment horizontal="left" vertical="center"/>
    </xf>
    <xf numFmtId="10" fontId="10" fillId="0" borderId="7" xfId="4" applyNumberFormat="1" applyFont="1" applyBorder="1" applyAlignment="1">
      <alignment horizontal="right" vertical="center"/>
    </xf>
    <xf numFmtId="10" fontId="10" fillId="0" borderId="45" xfId="4" applyNumberFormat="1" applyFont="1" applyBorder="1" applyAlignment="1">
      <alignment horizontal="right" vertical="center"/>
    </xf>
    <xf numFmtId="0" fontId="10" fillId="0" borderId="41" xfId="4" applyFont="1" applyBorder="1" applyAlignment="1">
      <alignment horizontal="left" vertical="center"/>
    </xf>
    <xf numFmtId="0" fontId="10" fillId="0" borderId="43" xfId="4" applyFont="1" applyBorder="1" applyAlignment="1">
      <alignment horizontal="right" vertical="center"/>
    </xf>
    <xf numFmtId="0" fontId="10" fillId="0" borderId="46" xfId="4" applyFont="1" applyBorder="1" applyAlignment="1">
      <alignment horizontal="center" vertical="center"/>
    </xf>
    <xf numFmtId="0" fontId="10" fillId="0" borderId="47" xfId="4" applyFont="1" applyBorder="1" applyAlignment="1">
      <alignment horizontal="left" vertical="center"/>
    </xf>
    <xf numFmtId="0" fontId="10" fillId="0" borderId="47" xfId="4" applyFont="1" applyBorder="1" applyAlignment="1">
      <alignment horizontal="right" vertical="center"/>
    </xf>
    <xf numFmtId="0" fontId="10" fillId="0" borderId="48" xfId="4" applyFont="1" applyBorder="1" applyAlignment="1">
      <alignment horizontal="right" vertical="center"/>
    </xf>
    <xf numFmtId="3" fontId="10" fillId="0" borderId="0" xfId="4" applyNumberFormat="1" applyFont="1" applyBorder="1" applyAlignment="1">
      <alignment horizontal="right" vertical="center"/>
    </xf>
    <xf numFmtId="0" fontId="10" fillId="0" borderId="46" xfId="4" applyFont="1" applyBorder="1" applyAlignment="1">
      <alignment horizontal="left" vertical="center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left" vertical="center"/>
    </xf>
    <xf numFmtId="0" fontId="10" fillId="0" borderId="49" xfId="4" applyFont="1" applyBorder="1" applyAlignment="1">
      <alignment horizontal="right" vertical="center"/>
    </xf>
    <xf numFmtId="0" fontId="10" fillId="0" borderId="21" xfId="4" applyFont="1" applyBorder="1" applyAlignment="1">
      <alignment horizontal="right" vertical="center"/>
    </xf>
    <xf numFmtId="3" fontId="10" fillId="0" borderId="49" xfId="4" applyNumberFormat="1" applyFont="1" applyBorder="1" applyAlignment="1">
      <alignment horizontal="right" vertical="center"/>
    </xf>
    <xf numFmtId="4" fontId="10" fillId="0" borderId="45" xfId="4" applyNumberFormat="1" applyFont="1" applyBorder="1" applyAlignment="1">
      <alignment horizontal="right" vertical="center"/>
    </xf>
    <xf numFmtId="3" fontId="10" fillId="0" borderId="50" xfId="4" applyNumberFormat="1" applyFont="1" applyBorder="1" applyAlignment="1">
      <alignment horizontal="right" vertical="center"/>
    </xf>
    <xf numFmtId="0" fontId="11" fillId="0" borderId="51" xfId="4" applyFont="1" applyBorder="1" applyAlignment="1">
      <alignment horizontal="center" vertical="center"/>
    </xf>
    <xf numFmtId="0" fontId="10" fillId="0" borderId="52" xfId="4" applyFont="1" applyBorder="1" applyAlignment="1">
      <alignment horizontal="left" vertical="center"/>
    </xf>
    <xf numFmtId="0" fontId="10" fillId="0" borderId="53" xfId="4" applyFont="1" applyBorder="1" applyAlignment="1">
      <alignment horizontal="left" vertical="center"/>
    </xf>
    <xf numFmtId="169" fontId="10" fillId="0" borderId="54" xfId="4" applyNumberFormat="1" applyFont="1" applyBorder="1" applyAlignment="1">
      <alignment horizontal="right" vertical="center"/>
    </xf>
    <xf numFmtId="0" fontId="10" fillId="0" borderId="55" xfId="4" applyFont="1" applyBorder="1" applyAlignment="1">
      <alignment horizontal="left" vertical="center"/>
    </xf>
    <xf numFmtId="0" fontId="10" fillId="0" borderId="47" xfId="4" applyFont="1" applyBorder="1" applyAlignment="1">
      <alignment horizontal="center" vertical="center"/>
    </xf>
    <xf numFmtId="0" fontId="11" fillId="0" borderId="47" xfId="4" applyFont="1" applyBorder="1" applyAlignment="1">
      <alignment horizontal="center" vertical="center"/>
    </xf>
    <xf numFmtId="0" fontId="10" fillId="0" borderId="56" xfId="4" applyFont="1" applyBorder="1" applyAlignment="1">
      <alignment horizontal="center" vertical="center"/>
    </xf>
    <xf numFmtId="0" fontId="11" fillId="0" borderId="0" xfId="4" applyFont="1" applyBorder="1" applyAlignment="1">
      <alignment horizontal="left" vertical="center"/>
    </xf>
    <xf numFmtId="0" fontId="10" fillId="0" borderId="57" xfId="4" applyFont="1" applyBorder="1" applyAlignment="1">
      <alignment horizontal="left" vertical="center"/>
    </xf>
    <xf numFmtId="14" fontId="10" fillId="0" borderId="7" xfId="4" applyNumberFormat="1" applyFont="1" applyBorder="1" applyAlignment="1">
      <alignment horizontal="left" vertical="center"/>
    </xf>
    <xf numFmtId="0" fontId="12" fillId="0" borderId="0" xfId="0" applyFont="1"/>
    <xf numFmtId="166" fontId="6" fillId="0" borderId="0" xfId="0" applyNumberFormat="1" applyFont="1"/>
    <xf numFmtId="4" fontId="13" fillId="0" borderId="0" xfId="0" applyNumberFormat="1" applyFont="1"/>
    <xf numFmtId="166" fontId="0" fillId="0" borderId="0" xfId="0" applyNumberFormat="1"/>
    <xf numFmtId="0" fontId="0" fillId="0" borderId="0" xfId="0" applyBorder="1"/>
    <xf numFmtId="0" fontId="12" fillId="0" borderId="0" xfId="0" applyFont="1" applyBorder="1"/>
    <xf numFmtId="4" fontId="6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9" fontId="4" fillId="0" borderId="0" xfId="0" applyNumberFormat="1" applyFont="1" applyBorder="1"/>
    <xf numFmtId="166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/>
    <xf numFmtId="0" fontId="1" fillId="0" borderId="0" xfId="0" applyFont="1" applyFill="1" applyBorder="1" applyAlignment="1"/>
    <xf numFmtId="0" fontId="18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21" fillId="0" borderId="0" xfId="5" applyFill="1" applyBorder="1" applyAlignment="1" applyProtection="1">
      <alignment horizontal="left"/>
    </xf>
    <xf numFmtId="0" fontId="22" fillId="0" borderId="0" xfId="0" applyFont="1"/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/>
    <xf numFmtId="0" fontId="22" fillId="0" borderId="0" xfId="0" applyFont="1" applyFill="1" applyAlignment="1">
      <alignment horizontal="left"/>
    </xf>
    <xf numFmtId="0" fontId="23" fillId="0" borderId="0" xfId="5" applyFont="1" applyFill="1" applyBorder="1" applyAlignment="1" applyProtection="1">
      <alignment horizontal="left"/>
    </xf>
    <xf numFmtId="0" fontId="14" fillId="0" borderId="1" xfId="0" applyFont="1" applyFill="1" applyBorder="1" applyAlignment="1">
      <alignment horizontal="center" wrapText="1"/>
    </xf>
    <xf numFmtId="166" fontId="24" fillId="0" borderId="1" xfId="0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6" fontId="16" fillId="0" borderId="0" xfId="0" applyNumberFormat="1" applyFont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166" fontId="16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1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166" fontId="16" fillId="2" borderId="0" xfId="0" applyNumberFormat="1" applyFont="1" applyFill="1" applyBorder="1" applyAlignment="1">
      <alignment horizontal="center"/>
    </xf>
    <xf numFmtId="166" fontId="14" fillId="0" borderId="0" xfId="1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6" fontId="28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0" fontId="29" fillId="0" borderId="0" xfId="0" applyFont="1"/>
    <xf numFmtId="0" fontId="30" fillId="0" borderId="0" xfId="0" applyFont="1"/>
    <xf numFmtId="0" fontId="27" fillId="0" borderId="0" xfId="0" applyFont="1"/>
    <xf numFmtId="14" fontId="27" fillId="0" borderId="0" xfId="0" applyNumberFormat="1" applyFont="1" applyAlignment="1">
      <alignment horizontal="left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167" fontId="27" fillId="0" borderId="1" xfId="0" applyNumberFormat="1" applyFont="1" applyBorder="1"/>
    <xf numFmtId="0" fontId="31" fillId="0" borderId="1" xfId="0" applyFont="1" applyBorder="1"/>
    <xf numFmtId="167" fontId="27" fillId="0" borderId="0" xfId="0" applyNumberFormat="1" applyFont="1"/>
    <xf numFmtId="0" fontId="32" fillId="0" borderId="1" xfId="0" applyFont="1" applyBorder="1"/>
    <xf numFmtId="0" fontId="15" fillId="0" borderId="1" xfId="0" applyFont="1" applyFill="1" applyBorder="1" applyAlignment="1"/>
    <xf numFmtId="49" fontId="10" fillId="0" borderId="4" xfId="4" applyNumberFormat="1" applyFont="1" applyBorder="1" applyAlignment="1">
      <alignment horizontal="left" vertical="center"/>
    </xf>
    <xf numFmtId="166" fontId="33" fillId="0" borderId="0" xfId="0" applyNumberFormat="1" applyFont="1" applyAlignment="1">
      <alignment horizontal="right" vertical="center"/>
    </xf>
    <xf numFmtId="0" fontId="34" fillId="0" borderId="58" xfId="0" applyFont="1" applyFill="1" applyBorder="1" applyAlignment="1">
      <alignment horizontal="center" wrapText="1"/>
    </xf>
    <xf numFmtId="0" fontId="34" fillId="0" borderId="58" xfId="0" applyFont="1" applyFill="1" applyBorder="1" applyAlignment="1">
      <alignment horizontal="left" wrapText="1"/>
    </xf>
    <xf numFmtId="166" fontId="35" fillId="0" borderId="58" xfId="0" applyNumberFormat="1" applyFont="1" applyFill="1" applyBorder="1" applyAlignment="1">
      <alignment horizontal="center" wrapText="1"/>
    </xf>
    <xf numFmtId="166" fontId="34" fillId="0" borderId="58" xfId="0" applyNumberFormat="1" applyFont="1" applyFill="1" applyBorder="1" applyAlignment="1">
      <alignment horizontal="center" wrapText="1"/>
    </xf>
    <xf numFmtId="166" fontId="36" fillId="0" borderId="58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9" fillId="0" borderId="2" xfId="3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36" fillId="0" borderId="5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</cellXfs>
  <cellStyles count="6">
    <cellStyle name="Čiarka" xfId="1" builtinId="3"/>
    <cellStyle name="Hypertextové prepojenie" xfId="5" builtinId="8"/>
    <cellStyle name="Normálna" xfId="0" builtinId="0"/>
    <cellStyle name="normálne 2" xfId="2" xr:uid="{00000000-0005-0000-0000-000003000000}"/>
    <cellStyle name="normálne_KLs" xfId="3" xr:uid="{00000000-0005-0000-0000-000004000000}"/>
    <cellStyle name="normálne_KLv" xfId="4" xr:uid="{00000000-0005-0000-0000-000005000000}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32</xdr:row>
      <xdr:rowOff>7620</xdr:rowOff>
    </xdr:from>
    <xdr:to>
      <xdr:col>4</xdr:col>
      <xdr:colOff>548640</xdr:colOff>
      <xdr:row>41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116580" y="5996940"/>
          <a:ext cx="0" cy="165354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workbookViewId="0">
      <selection activeCell="M30" sqref="M30"/>
    </sheetView>
  </sheetViews>
  <sheetFormatPr defaultRowHeight="14.25" x14ac:dyDescent="0.45"/>
  <cols>
    <col min="1" max="1" width="5" customWidth="1"/>
    <col min="2" max="2" width="9.86328125" customWidth="1"/>
    <col min="3" max="3" width="10.73046875" customWidth="1"/>
    <col min="5" max="5" width="10.3984375" customWidth="1"/>
    <col min="6" max="6" width="5.73046875" customWidth="1"/>
    <col min="7" max="7" width="17.3984375" customWidth="1"/>
    <col min="8" max="8" width="9.73046875" customWidth="1"/>
    <col min="9" max="9" width="9.86328125" customWidth="1"/>
  </cols>
  <sheetData>
    <row r="1" spans="1:10" ht="19.149999999999999" customHeight="1" thickBot="1" x14ac:dyDescent="0.5">
      <c r="A1" s="204" t="s">
        <v>28</v>
      </c>
      <c r="B1" s="204"/>
      <c r="C1" s="204"/>
      <c r="D1" s="204"/>
      <c r="E1" s="204"/>
      <c r="F1" s="204"/>
      <c r="G1" s="204"/>
      <c r="H1" s="204"/>
      <c r="I1" s="204"/>
      <c r="J1" s="6"/>
    </row>
    <row r="2" spans="1:10" ht="14.65" thickTop="1" x14ac:dyDescent="0.45">
      <c r="A2" s="10"/>
      <c r="B2" s="11" t="s">
        <v>170</v>
      </c>
      <c r="C2" s="11"/>
      <c r="D2" s="11"/>
      <c r="E2" s="11"/>
      <c r="F2" s="12" t="s">
        <v>29</v>
      </c>
      <c r="G2" s="11" t="s">
        <v>171</v>
      </c>
      <c r="H2" s="11"/>
      <c r="I2" s="13"/>
      <c r="J2" s="6"/>
    </row>
    <row r="3" spans="1:10" x14ac:dyDescent="0.45">
      <c r="A3" s="14"/>
      <c r="B3" s="15"/>
      <c r="C3" s="15"/>
      <c r="D3" s="15"/>
      <c r="E3" s="15"/>
      <c r="F3" s="16" t="s">
        <v>30</v>
      </c>
      <c r="G3" s="15"/>
      <c r="H3" s="15"/>
      <c r="I3" s="17"/>
      <c r="J3" s="6"/>
    </row>
    <row r="4" spans="1:10" x14ac:dyDescent="0.45">
      <c r="A4" s="18"/>
      <c r="B4" s="19"/>
      <c r="C4" s="19"/>
      <c r="D4" s="19"/>
      <c r="E4" s="19"/>
      <c r="F4" s="20"/>
      <c r="G4" s="19"/>
      <c r="H4" s="19"/>
      <c r="I4" s="21"/>
      <c r="J4" s="6"/>
    </row>
    <row r="5" spans="1:10" ht="14.65" thickBot="1" x14ac:dyDescent="0.5">
      <c r="A5" s="22"/>
      <c r="B5" s="23" t="s">
        <v>31</v>
      </c>
      <c r="C5" s="23"/>
      <c r="D5" s="23" t="s">
        <v>32</v>
      </c>
      <c r="E5" s="24"/>
      <c r="F5" s="24" t="s">
        <v>33</v>
      </c>
      <c r="G5" s="23"/>
      <c r="H5" s="24" t="s">
        <v>34</v>
      </c>
      <c r="I5" s="25"/>
      <c r="J5" s="6"/>
    </row>
    <row r="6" spans="1:10" ht="14.65" thickTop="1" x14ac:dyDescent="0.45">
      <c r="A6" s="10"/>
      <c r="B6" s="11" t="s">
        <v>35</v>
      </c>
      <c r="C6" s="11" t="s">
        <v>172</v>
      </c>
      <c r="D6" s="11"/>
      <c r="E6" s="11"/>
      <c r="F6" s="11" t="s">
        <v>36</v>
      </c>
      <c r="G6" s="194"/>
      <c r="H6" s="11"/>
      <c r="I6" s="13"/>
      <c r="J6" s="6"/>
    </row>
    <row r="7" spans="1:10" x14ac:dyDescent="0.45">
      <c r="A7" s="26"/>
      <c r="B7" s="27"/>
      <c r="C7" s="28" t="s">
        <v>173</v>
      </c>
      <c r="D7" s="28"/>
      <c r="E7" s="28"/>
      <c r="F7" s="28" t="s">
        <v>37</v>
      </c>
      <c r="G7" s="28"/>
      <c r="H7" s="28"/>
      <c r="I7" s="29"/>
      <c r="J7" s="6"/>
    </row>
    <row r="8" spans="1:10" x14ac:dyDescent="0.45">
      <c r="A8" s="14"/>
      <c r="B8" s="15" t="s">
        <v>38</v>
      </c>
      <c r="C8" s="15"/>
      <c r="D8" s="15"/>
      <c r="E8" s="15"/>
      <c r="F8" s="15" t="s">
        <v>36</v>
      </c>
      <c r="G8" s="15"/>
      <c r="H8" s="15"/>
      <c r="I8" s="17"/>
      <c r="J8" s="6"/>
    </row>
    <row r="9" spans="1:10" x14ac:dyDescent="0.45">
      <c r="A9" s="18"/>
      <c r="B9" s="20"/>
      <c r="C9" s="19"/>
      <c r="D9" s="19"/>
      <c r="E9" s="19"/>
      <c r="F9" s="28" t="s">
        <v>37</v>
      </c>
      <c r="G9" s="19"/>
      <c r="H9" s="19"/>
      <c r="I9" s="21"/>
      <c r="J9" s="6"/>
    </row>
    <row r="10" spans="1:10" x14ac:dyDescent="0.45">
      <c r="A10" s="14"/>
      <c r="B10" s="15" t="s">
        <v>39</v>
      </c>
      <c r="C10" s="15"/>
      <c r="D10" s="15"/>
      <c r="E10" s="15"/>
      <c r="F10" s="15" t="s">
        <v>36</v>
      </c>
      <c r="G10" s="15"/>
      <c r="H10" s="15"/>
      <c r="I10" s="17"/>
      <c r="J10" s="6"/>
    </row>
    <row r="11" spans="1:10" ht="14.65" thickBot="1" x14ac:dyDescent="0.5">
      <c r="A11" s="30"/>
      <c r="B11" s="31"/>
      <c r="C11" s="31"/>
      <c r="D11" s="31"/>
      <c r="E11" s="31"/>
      <c r="F11" s="31" t="s">
        <v>37</v>
      </c>
      <c r="G11" s="31"/>
      <c r="H11" s="31"/>
      <c r="I11" s="32"/>
      <c r="J11" s="6"/>
    </row>
    <row r="12" spans="1:10" ht="14.65" thickTop="1" x14ac:dyDescent="0.45">
      <c r="A12" s="33">
        <v>1</v>
      </c>
      <c r="B12" s="11" t="s">
        <v>40</v>
      </c>
      <c r="C12" s="11"/>
      <c r="D12" s="11"/>
      <c r="E12" s="34">
        <f>IF(A12&lt;&gt;0,ROUND($J$31/A12,0),0)</f>
        <v>0</v>
      </c>
      <c r="F12" s="12">
        <v>1</v>
      </c>
      <c r="G12" s="11" t="s">
        <v>41</v>
      </c>
      <c r="H12" s="11"/>
      <c r="I12" s="35">
        <f>IF(F12&lt;&gt;0,ROUND($J$31/F12,0),0)</f>
        <v>0</v>
      </c>
      <c r="J12" s="6"/>
    </row>
    <row r="13" spans="1:10" x14ac:dyDescent="0.45">
      <c r="A13" s="36">
        <v>1</v>
      </c>
      <c r="B13" s="28" t="s">
        <v>42</v>
      </c>
      <c r="C13" s="28"/>
      <c r="D13" s="28"/>
      <c r="E13" s="37">
        <f>IF(A13&lt;&gt;0,ROUND($J$31/A13,0),0)</f>
        <v>0</v>
      </c>
      <c r="F13" s="27"/>
      <c r="G13" s="28"/>
      <c r="H13" s="28"/>
      <c r="I13" s="38">
        <f>IF(F13&lt;&gt;0,ROUND($J$31/F13,0),0)</f>
        <v>0</v>
      </c>
      <c r="J13" s="6"/>
    </row>
    <row r="14" spans="1:10" ht="14.65" thickBot="1" x14ac:dyDescent="0.5">
      <c r="A14" s="39">
        <v>1</v>
      </c>
      <c r="B14" s="31" t="s">
        <v>43</v>
      </c>
      <c r="C14" s="31"/>
      <c r="D14" s="31"/>
      <c r="E14" s="40">
        <f>IF(A14&lt;&gt;0,ROUND($J$31/A14,0),0)</f>
        <v>0</v>
      </c>
      <c r="F14" s="41"/>
      <c r="G14" s="31"/>
      <c r="H14" s="31"/>
      <c r="I14" s="42">
        <f>IF(F14&lt;&gt;0,ROUND($J$31/F14,0),0)</f>
        <v>0</v>
      </c>
      <c r="J14" s="6"/>
    </row>
    <row r="15" spans="1:10" ht="14.65" thickTop="1" x14ac:dyDescent="0.45">
      <c r="A15" s="43" t="s">
        <v>44</v>
      </c>
      <c r="B15" s="44" t="s">
        <v>45</v>
      </c>
      <c r="C15" s="45" t="s">
        <v>46</v>
      </c>
      <c r="D15" s="45" t="s">
        <v>47</v>
      </c>
      <c r="E15" s="46" t="s">
        <v>48</v>
      </c>
      <c r="F15" s="43" t="s">
        <v>49</v>
      </c>
      <c r="G15" s="47" t="s">
        <v>50</v>
      </c>
      <c r="H15" s="48"/>
      <c r="I15" s="49"/>
      <c r="J15" s="6"/>
    </row>
    <row r="16" spans="1:10" x14ac:dyDescent="0.45">
      <c r="A16" s="50">
        <v>1</v>
      </c>
      <c r="B16" s="51" t="s">
        <v>51</v>
      </c>
      <c r="C16" s="195">
        <v>0</v>
      </c>
      <c r="D16" s="52">
        <v>0</v>
      </c>
      <c r="E16" s="53">
        <f>C16+D16</f>
        <v>0</v>
      </c>
      <c r="F16" s="50">
        <v>6</v>
      </c>
      <c r="G16" s="54" t="s">
        <v>52</v>
      </c>
      <c r="H16" s="55"/>
      <c r="I16" s="56">
        <v>0</v>
      </c>
      <c r="J16" s="6"/>
    </row>
    <row r="17" spans="1:10" x14ac:dyDescent="0.45">
      <c r="A17" s="57">
        <v>2</v>
      </c>
      <c r="B17" s="58" t="s">
        <v>53</v>
      </c>
      <c r="C17" s="59">
        <v>0</v>
      </c>
      <c r="D17" s="59">
        <v>0</v>
      </c>
      <c r="E17" s="53">
        <f>C17+D17</f>
        <v>0</v>
      </c>
      <c r="F17" s="57">
        <v>7</v>
      </c>
      <c r="G17" s="60" t="s">
        <v>54</v>
      </c>
      <c r="H17" s="15"/>
      <c r="I17" s="61">
        <v>0</v>
      </c>
      <c r="J17" s="6"/>
    </row>
    <row r="18" spans="1:10" x14ac:dyDescent="0.45">
      <c r="A18" s="57">
        <v>3</v>
      </c>
      <c r="B18" s="58" t="s">
        <v>55</v>
      </c>
      <c r="C18" s="59"/>
      <c r="D18" s="59"/>
      <c r="E18" s="53">
        <f>C18+D18</f>
        <v>0</v>
      </c>
      <c r="F18" s="57">
        <v>8</v>
      </c>
      <c r="G18" s="60" t="s">
        <v>56</v>
      </c>
      <c r="H18" s="15"/>
      <c r="I18" s="61">
        <v>0</v>
      </c>
      <c r="J18" s="6"/>
    </row>
    <row r="19" spans="1:10" ht="14.65" thickBot="1" x14ac:dyDescent="0.5">
      <c r="A19" s="57">
        <v>4</v>
      </c>
      <c r="B19" s="58" t="s">
        <v>57</v>
      </c>
      <c r="C19" s="59"/>
      <c r="D19" s="59"/>
      <c r="E19" s="62">
        <f>C19+D19</f>
        <v>0</v>
      </c>
      <c r="F19" s="57">
        <v>9</v>
      </c>
      <c r="G19" s="60" t="s">
        <v>58</v>
      </c>
      <c r="H19" s="15"/>
      <c r="I19" s="61">
        <v>0</v>
      </c>
      <c r="J19" s="6"/>
    </row>
    <row r="20" spans="1:10" ht="14.65" thickBot="1" x14ac:dyDescent="0.5">
      <c r="A20" s="63">
        <v>5</v>
      </c>
      <c r="B20" s="64" t="s">
        <v>59</v>
      </c>
      <c r="C20" s="65">
        <f>SUM(C16:C19)</f>
        <v>0</v>
      </c>
      <c r="D20" s="66">
        <f>SUM(D16:D19)</f>
        <v>0</v>
      </c>
      <c r="E20" s="67">
        <f>SUM(E16:E19)</f>
        <v>0</v>
      </c>
      <c r="F20" s="68">
        <v>10</v>
      </c>
      <c r="G20" s="69"/>
      <c r="H20" s="70" t="s">
        <v>60</v>
      </c>
      <c r="I20" s="71">
        <f>SUM(I16:I19)</f>
        <v>0</v>
      </c>
      <c r="J20" s="6"/>
    </row>
    <row r="21" spans="1:10" ht="14.65" thickTop="1" x14ac:dyDescent="0.45">
      <c r="A21" s="43" t="s">
        <v>61</v>
      </c>
      <c r="B21" s="72"/>
      <c r="C21" s="48" t="s">
        <v>62</v>
      </c>
      <c r="D21" s="48"/>
      <c r="E21" s="49"/>
      <c r="F21" s="43" t="s">
        <v>63</v>
      </c>
      <c r="G21" s="47" t="s">
        <v>64</v>
      </c>
      <c r="H21" s="48"/>
      <c r="I21" s="49"/>
      <c r="J21" s="6"/>
    </row>
    <row r="22" spans="1:10" x14ac:dyDescent="0.45">
      <c r="A22" s="50">
        <v>11</v>
      </c>
      <c r="B22" s="54" t="s">
        <v>65</v>
      </c>
      <c r="C22" s="73" t="s">
        <v>58</v>
      </c>
      <c r="D22" s="74">
        <v>0</v>
      </c>
      <c r="E22" s="56">
        <v>0</v>
      </c>
      <c r="F22" s="57">
        <v>16</v>
      </c>
      <c r="G22" s="60" t="s">
        <v>66</v>
      </c>
      <c r="H22" s="75"/>
      <c r="I22" s="61">
        <v>0</v>
      </c>
      <c r="J22" s="6"/>
    </row>
    <row r="23" spans="1:10" x14ac:dyDescent="0.45">
      <c r="A23" s="57">
        <v>12</v>
      </c>
      <c r="B23" s="60" t="s">
        <v>67</v>
      </c>
      <c r="C23" s="76"/>
      <c r="D23" s="77">
        <v>0</v>
      </c>
      <c r="E23" s="61">
        <v>0</v>
      </c>
      <c r="F23" s="57">
        <v>17</v>
      </c>
      <c r="G23" s="60" t="s">
        <v>68</v>
      </c>
      <c r="H23" s="75"/>
      <c r="I23" s="61">
        <v>0</v>
      </c>
      <c r="J23" s="6"/>
    </row>
    <row r="24" spans="1:10" x14ac:dyDescent="0.45">
      <c r="A24" s="57">
        <v>13</v>
      </c>
      <c r="B24" s="60" t="s">
        <v>69</v>
      </c>
      <c r="C24" s="76"/>
      <c r="D24" s="77">
        <v>0</v>
      </c>
      <c r="E24" s="61">
        <v>0</v>
      </c>
      <c r="F24" s="57">
        <v>18</v>
      </c>
      <c r="G24" s="60" t="s">
        <v>70</v>
      </c>
      <c r="H24" s="75"/>
      <c r="I24" s="61">
        <v>0</v>
      </c>
      <c r="J24" s="6"/>
    </row>
    <row r="25" spans="1:10" ht="14.65" thickBot="1" x14ac:dyDescent="0.5">
      <c r="A25" s="57">
        <v>14</v>
      </c>
      <c r="B25" s="60" t="s">
        <v>58</v>
      </c>
      <c r="C25" s="76"/>
      <c r="D25" s="77">
        <v>0</v>
      </c>
      <c r="E25" s="61">
        <v>0</v>
      </c>
      <c r="F25" s="57">
        <v>19</v>
      </c>
      <c r="G25" s="60" t="s">
        <v>58</v>
      </c>
      <c r="H25" s="75"/>
      <c r="I25" s="61">
        <v>0</v>
      </c>
      <c r="J25" s="6"/>
    </row>
    <row r="26" spans="1:10" ht="14.65" thickBot="1" x14ac:dyDescent="0.5">
      <c r="A26" s="63">
        <v>15</v>
      </c>
      <c r="B26" s="78"/>
      <c r="C26" s="79"/>
      <c r="D26" s="79" t="s">
        <v>71</v>
      </c>
      <c r="E26" s="71">
        <f>SUM(E22:E25)</f>
        <v>0</v>
      </c>
      <c r="F26" s="63">
        <v>20</v>
      </c>
      <c r="G26" s="78"/>
      <c r="H26" s="79" t="s">
        <v>72</v>
      </c>
      <c r="I26" s="71">
        <f>SUM(I22:I25)</f>
        <v>0</v>
      </c>
      <c r="J26" s="6"/>
    </row>
    <row r="27" spans="1:10" ht="14.65" thickTop="1" x14ac:dyDescent="0.45">
      <c r="A27" s="80"/>
      <c r="B27" s="81" t="s">
        <v>73</v>
      </c>
      <c r="C27" s="82"/>
      <c r="D27" s="83" t="s">
        <v>74</v>
      </c>
      <c r="E27" s="84"/>
      <c r="F27" s="43" t="s">
        <v>75</v>
      </c>
      <c r="G27" s="47" t="s">
        <v>76</v>
      </c>
      <c r="H27" s="48"/>
      <c r="I27" s="49"/>
      <c r="J27" s="6"/>
    </row>
    <row r="28" spans="1:10" x14ac:dyDescent="0.45">
      <c r="A28" s="85"/>
      <c r="B28" s="86"/>
      <c r="C28" s="87"/>
      <c r="D28" s="88"/>
      <c r="E28" s="84"/>
      <c r="F28" s="50">
        <v>21</v>
      </c>
      <c r="G28" s="54"/>
      <c r="H28" s="89" t="s">
        <v>77</v>
      </c>
      <c r="I28" s="56">
        <f>C16+D16+I22</f>
        <v>0</v>
      </c>
      <c r="J28" s="6"/>
    </row>
    <row r="29" spans="1:10" x14ac:dyDescent="0.45">
      <c r="A29" s="85"/>
      <c r="B29" s="87" t="s">
        <v>78</v>
      </c>
      <c r="C29" s="87"/>
      <c r="D29" s="90"/>
      <c r="E29" s="84"/>
      <c r="F29" s="57">
        <v>22</v>
      </c>
      <c r="G29" s="60" t="s">
        <v>79</v>
      </c>
      <c r="H29" s="91">
        <f>ROUND(E20,2)+I20+E26+I26</f>
        <v>0</v>
      </c>
      <c r="I29" s="61">
        <f>ROUND((H29*20)/100,2)</f>
        <v>0</v>
      </c>
      <c r="J29" s="6"/>
    </row>
    <row r="30" spans="1:10" ht="14.65" thickBot="1" x14ac:dyDescent="0.5">
      <c r="A30" s="14"/>
      <c r="B30" s="15" t="s">
        <v>80</v>
      </c>
      <c r="C30" s="15"/>
      <c r="D30" s="90"/>
      <c r="E30" s="84"/>
      <c r="F30" s="57">
        <v>23</v>
      </c>
      <c r="G30" s="60" t="s">
        <v>81</v>
      </c>
      <c r="H30" s="91"/>
      <c r="I30" s="61"/>
      <c r="J30" s="6"/>
    </row>
    <row r="31" spans="1:10" ht="14.65" thickBot="1" x14ac:dyDescent="0.5">
      <c r="A31" s="85"/>
      <c r="B31" s="87"/>
      <c r="C31" s="87"/>
      <c r="D31" s="90"/>
      <c r="E31" s="84"/>
      <c r="F31" s="63">
        <v>24</v>
      </c>
      <c r="G31" s="78"/>
      <c r="H31" s="79" t="s">
        <v>82</v>
      </c>
      <c r="I31" s="71">
        <f>SUM(I28:I30)</f>
        <v>0</v>
      </c>
      <c r="J31" s="6"/>
    </row>
    <row r="32" spans="1:10" ht="15" thickTop="1" thickBot="1" x14ac:dyDescent="0.5">
      <c r="A32" s="80"/>
      <c r="B32" s="87"/>
      <c r="C32" s="84"/>
      <c r="D32" s="92"/>
      <c r="E32" s="84"/>
      <c r="F32" s="93" t="s">
        <v>83</v>
      </c>
      <c r="G32" s="94" t="s">
        <v>84</v>
      </c>
      <c r="H32" s="95"/>
      <c r="I32" s="96">
        <v>0</v>
      </c>
      <c r="J32" s="6"/>
    </row>
    <row r="33" spans="1:10" ht="14.65" thickTop="1" x14ac:dyDescent="0.45">
      <c r="A33" s="97"/>
      <c r="B33" s="98"/>
      <c r="C33" s="81" t="s">
        <v>85</v>
      </c>
      <c r="D33" s="98"/>
      <c r="E33" s="98"/>
      <c r="F33" s="98"/>
      <c r="G33" s="98" t="s">
        <v>86</v>
      </c>
      <c r="H33" s="99"/>
      <c r="I33" s="100"/>
      <c r="J33" s="6"/>
    </row>
    <row r="34" spans="1:10" x14ac:dyDescent="0.45">
      <c r="A34" s="85"/>
      <c r="B34" s="86"/>
      <c r="C34" s="87"/>
      <c r="D34" s="87"/>
      <c r="E34" s="86"/>
      <c r="F34" s="87"/>
      <c r="G34" s="101"/>
      <c r="H34" s="87"/>
      <c r="I34" s="102"/>
      <c r="J34" s="6"/>
    </row>
    <row r="35" spans="1:10" x14ac:dyDescent="0.45">
      <c r="A35" s="85"/>
      <c r="B35" s="87" t="s">
        <v>78</v>
      </c>
      <c r="C35" s="87"/>
      <c r="D35" s="87"/>
      <c r="E35" s="86"/>
      <c r="F35" s="87" t="s">
        <v>78</v>
      </c>
      <c r="G35" s="87"/>
      <c r="H35" s="87"/>
      <c r="I35" s="102"/>
      <c r="J35" s="6"/>
    </row>
    <row r="36" spans="1:10" x14ac:dyDescent="0.45">
      <c r="A36" s="14"/>
      <c r="B36" s="15" t="s">
        <v>80</v>
      </c>
      <c r="C36" s="15"/>
      <c r="D36" s="15"/>
      <c r="E36" s="16"/>
      <c r="F36" s="15" t="s">
        <v>80</v>
      </c>
      <c r="G36" s="103"/>
      <c r="H36" s="15"/>
      <c r="I36" s="17"/>
      <c r="J36" s="6"/>
    </row>
    <row r="37" spans="1:10" x14ac:dyDescent="0.45">
      <c r="A37" s="85"/>
      <c r="B37" s="87" t="s">
        <v>74</v>
      </c>
      <c r="C37" s="87"/>
      <c r="D37" s="87"/>
      <c r="E37" s="86"/>
      <c r="F37" s="87" t="s">
        <v>74</v>
      </c>
      <c r="G37" s="87"/>
      <c r="H37" s="87"/>
      <c r="I37" s="102"/>
      <c r="J37" s="6"/>
    </row>
    <row r="38" spans="1:10" x14ac:dyDescent="0.45">
      <c r="A38" s="85"/>
      <c r="B38" s="87"/>
      <c r="C38" s="87"/>
      <c r="D38" s="87"/>
      <c r="E38" s="87"/>
      <c r="F38" s="87"/>
      <c r="G38" s="87"/>
      <c r="H38" s="87"/>
      <c r="I38" s="102"/>
      <c r="J38" s="6"/>
    </row>
    <row r="39" spans="1:10" x14ac:dyDescent="0.45">
      <c r="A39" s="85"/>
      <c r="B39" s="87"/>
      <c r="C39" s="87"/>
      <c r="D39" s="87"/>
      <c r="E39" s="87"/>
      <c r="F39" s="87"/>
      <c r="G39" s="87"/>
      <c r="H39" s="87"/>
      <c r="I39" s="102"/>
      <c r="J39" s="6"/>
    </row>
    <row r="40" spans="1:10" x14ac:dyDescent="0.45">
      <c r="A40" s="85"/>
      <c r="B40" s="87"/>
      <c r="C40" s="87"/>
      <c r="D40" s="87"/>
      <c r="E40" s="87"/>
      <c r="F40" s="87"/>
      <c r="G40" s="87"/>
      <c r="H40" s="87"/>
      <c r="I40" s="102"/>
      <c r="J40" s="6"/>
    </row>
    <row r="41" spans="1:10" ht="14.65" thickBot="1" x14ac:dyDescent="0.5">
      <c r="A41" s="30"/>
      <c r="B41" s="31"/>
      <c r="C41" s="31"/>
      <c r="D41" s="31"/>
      <c r="E41" s="31"/>
      <c r="F41" s="31"/>
      <c r="G41" s="31"/>
      <c r="H41" s="31"/>
      <c r="I41" s="32"/>
      <c r="J41" s="6"/>
    </row>
    <row r="42" spans="1:10" ht="14.65" thickTop="1" x14ac:dyDescent="0.45">
      <c r="A42" s="69"/>
      <c r="B42" s="69"/>
      <c r="C42" s="69"/>
      <c r="D42" s="69"/>
      <c r="E42" s="69"/>
      <c r="F42" s="69"/>
      <c r="G42" s="69"/>
      <c r="H42" s="69"/>
      <c r="I42" s="69"/>
      <c r="J42" s="6"/>
    </row>
    <row r="43" spans="1:10" x14ac:dyDescent="0.45">
      <c r="A43" s="69"/>
      <c r="B43" s="69"/>
      <c r="C43" s="69"/>
      <c r="D43" s="69"/>
      <c r="E43" s="69"/>
      <c r="F43" s="69"/>
      <c r="G43" s="69"/>
      <c r="H43" s="69"/>
      <c r="I43" s="69"/>
      <c r="J43" s="6"/>
    </row>
    <row r="44" spans="1:10" x14ac:dyDescent="0.45">
      <c r="A44" s="69"/>
      <c r="B44" s="69"/>
      <c r="C44" s="69"/>
      <c r="D44" s="69"/>
      <c r="E44" s="69"/>
      <c r="F44" s="69"/>
      <c r="G44" s="69"/>
      <c r="H44" s="69"/>
      <c r="I44" s="69"/>
      <c r="J44" s="6"/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G23" sqref="G23"/>
    </sheetView>
  </sheetViews>
  <sheetFormatPr defaultRowHeight="14.25" x14ac:dyDescent="0.45"/>
  <cols>
    <col min="1" max="1" width="6.1328125" customWidth="1"/>
    <col min="2" max="2" width="37.73046875" customWidth="1"/>
    <col min="3" max="3" width="8.73046875" customWidth="1"/>
    <col min="4" max="4" width="10" customWidth="1"/>
    <col min="5" max="5" width="11" customWidth="1"/>
    <col min="6" max="6" width="10.73046875" customWidth="1"/>
  </cols>
  <sheetData>
    <row r="1" spans="1:8" x14ac:dyDescent="0.45">
      <c r="A1" s="133"/>
      <c r="B1" s="133"/>
      <c r="C1" s="133"/>
      <c r="D1" s="133"/>
      <c r="E1" s="133"/>
      <c r="F1" s="133"/>
      <c r="G1" s="133"/>
      <c r="H1" s="133"/>
    </row>
    <row r="2" spans="1:8" ht="17.649999999999999" x14ac:dyDescent="0.5">
      <c r="A2" s="181" t="s">
        <v>14</v>
      </c>
      <c r="B2" s="182"/>
      <c r="C2" s="183"/>
      <c r="D2" s="183"/>
      <c r="E2" s="183"/>
      <c r="F2" s="183"/>
      <c r="G2" s="133"/>
      <c r="H2" s="133"/>
    </row>
    <row r="3" spans="1:8" x14ac:dyDescent="0.45">
      <c r="A3" s="183" t="s">
        <v>15</v>
      </c>
      <c r="B3" s="183" t="s">
        <v>174</v>
      </c>
      <c r="C3" s="183"/>
      <c r="D3" s="183"/>
      <c r="E3" s="183"/>
      <c r="F3" s="183"/>
      <c r="G3" s="133"/>
      <c r="H3" s="133"/>
    </row>
    <row r="4" spans="1:8" x14ac:dyDescent="0.45">
      <c r="A4" s="183" t="s">
        <v>16</v>
      </c>
      <c r="B4" s="183"/>
      <c r="C4" s="183" t="s">
        <v>17</v>
      </c>
      <c r="D4" s="183"/>
      <c r="E4" s="183"/>
      <c r="F4" s="183"/>
      <c r="G4" s="133"/>
      <c r="H4" s="133"/>
    </row>
    <row r="5" spans="1:8" x14ac:dyDescent="0.45">
      <c r="A5" s="183" t="s">
        <v>18</v>
      </c>
      <c r="B5" s="183"/>
      <c r="C5" s="183" t="s">
        <v>19</v>
      </c>
      <c r="D5" s="184"/>
      <c r="E5" s="183"/>
      <c r="F5" s="183"/>
      <c r="G5" s="133"/>
      <c r="H5" s="133"/>
    </row>
    <row r="6" spans="1:8" x14ac:dyDescent="0.45">
      <c r="A6" s="183" t="s">
        <v>20</v>
      </c>
      <c r="B6" s="183"/>
      <c r="C6" s="183"/>
      <c r="D6" s="183"/>
      <c r="E6" s="183"/>
      <c r="F6" s="183"/>
      <c r="G6" s="133"/>
      <c r="H6" s="133"/>
    </row>
    <row r="7" spans="1:8" ht="23.25" x14ac:dyDescent="0.45">
      <c r="A7" s="185" t="s">
        <v>21</v>
      </c>
      <c r="B7" s="186" t="s">
        <v>22</v>
      </c>
      <c r="C7" s="186" t="s">
        <v>23</v>
      </c>
      <c r="D7" s="186" t="s">
        <v>24</v>
      </c>
      <c r="E7" s="186" t="s">
        <v>25</v>
      </c>
      <c r="F7" s="186" t="s">
        <v>26</v>
      </c>
      <c r="G7" s="133"/>
      <c r="H7" s="133"/>
    </row>
    <row r="8" spans="1:8" x14ac:dyDescent="0.45">
      <c r="A8" s="187">
        <v>1</v>
      </c>
      <c r="B8" s="187">
        <v>2</v>
      </c>
      <c r="C8" s="187">
        <v>3</v>
      </c>
      <c r="D8" s="187">
        <v>4</v>
      </c>
      <c r="E8" s="187">
        <v>5</v>
      </c>
      <c r="F8" s="187">
        <v>6</v>
      </c>
      <c r="G8" s="133"/>
      <c r="H8" s="133"/>
    </row>
    <row r="9" spans="1:8" x14ac:dyDescent="0.45">
      <c r="A9" s="183"/>
      <c r="B9" s="183"/>
      <c r="C9" s="183"/>
      <c r="D9" s="183"/>
      <c r="E9" s="183"/>
      <c r="F9" s="183"/>
      <c r="G9" s="133"/>
      <c r="H9" s="133"/>
    </row>
    <row r="10" spans="1:8" x14ac:dyDescent="0.45">
      <c r="A10" s="188"/>
      <c r="B10" s="193" t="s">
        <v>131</v>
      </c>
      <c r="C10" s="188"/>
      <c r="D10" s="188"/>
      <c r="E10" s="189">
        <v>0</v>
      </c>
      <c r="F10" s="189">
        <f t="shared" ref="F10:F11" si="0">E10*1.2</f>
        <v>0</v>
      </c>
      <c r="G10" s="133"/>
      <c r="H10" s="133"/>
    </row>
    <row r="11" spans="1:8" x14ac:dyDescent="0.45">
      <c r="A11" s="188"/>
      <c r="B11" s="188" t="s">
        <v>143</v>
      </c>
      <c r="C11" s="188"/>
      <c r="D11" s="188"/>
      <c r="E11" s="189">
        <v>0</v>
      </c>
      <c r="F11" s="189">
        <f t="shared" si="0"/>
        <v>0</v>
      </c>
      <c r="G11" s="133"/>
      <c r="H11" s="133"/>
    </row>
    <row r="12" spans="1:8" x14ac:dyDescent="0.45">
      <c r="A12" s="188"/>
      <c r="B12" s="188"/>
      <c r="C12" s="188"/>
      <c r="D12" s="188"/>
      <c r="E12" s="189"/>
      <c r="F12" s="189"/>
      <c r="G12" s="133"/>
      <c r="H12" s="133"/>
    </row>
    <row r="13" spans="1:8" x14ac:dyDescent="0.45">
      <c r="A13" s="188"/>
      <c r="B13" s="190" t="s">
        <v>107</v>
      </c>
      <c r="C13" s="188"/>
      <c r="D13" s="188"/>
      <c r="E13" s="189">
        <f>SUM(E10:E11)</f>
        <v>0</v>
      </c>
      <c r="F13" s="189">
        <f>E13*1.2</f>
        <v>0</v>
      </c>
      <c r="G13" s="133"/>
      <c r="H13" s="133"/>
    </row>
    <row r="14" spans="1:8" x14ac:dyDescent="0.45">
      <c r="A14" s="183"/>
      <c r="B14" s="183"/>
      <c r="C14" s="183"/>
      <c r="D14" s="183"/>
      <c r="E14" s="191"/>
      <c r="F14" s="183"/>
      <c r="G14" s="133"/>
      <c r="H14" s="133"/>
    </row>
    <row r="15" spans="1:8" x14ac:dyDescent="0.45">
      <c r="A15" s="188"/>
      <c r="B15" s="192" t="s">
        <v>27</v>
      </c>
      <c r="C15" s="188"/>
      <c r="D15" s="188"/>
      <c r="E15" s="189">
        <f>E13</f>
        <v>0</v>
      </c>
      <c r="F15" s="189">
        <f>E15*1.2</f>
        <v>0</v>
      </c>
      <c r="G15" s="133"/>
      <c r="H15" s="133"/>
    </row>
    <row r="16" spans="1:8" x14ac:dyDescent="0.45">
      <c r="A16" s="183"/>
      <c r="B16" s="183"/>
      <c r="C16" s="183"/>
      <c r="D16" s="183"/>
      <c r="E16" s="183"/>
      <c r="F16" s="183"/>
      <c r="G16" s="133"/>
      <c r="H16" s="133"/>
    </row>
    <row r="17" spans="1:8" x14ac:dyDescent="0.45">
      <c r="A17" s="183"/>
      <c r="B17" s="183"/>
      <c r="C17" s="183"/>
      <c r="D17" s="183"/>
      <c r="E17" s="183"/>
      <c r="F17" s="183"/>
      <c r="G17" s="133"/>
      <c r="H17" s="133"/>
    </row>
    <row r="18" spans="1:8" x14ac:dyDescent="0.45">
      <c r="A18" s="6"/>
      <c r="B18" s="6"/>
      <c r="C18" s="6"/>
      <c r="D18" s="6"/>
      <c r="E18" s="6"/>
      <c r="F18" s="6"/>
      <c r="G18" s="6"/>
    </row>
    <row r="19" spans="1:8" x14ac:dyDescent="0.45">
      <c r="A19" s="6"/>
      <c r="B19" s="6"/>
      <c r="C19" s="6"/>
      <c r="D19" s="6"/>
      <c r="E19" s="6"/>
      <c r="F19" s="6"/>
      <c r="G19" s="6"/>
    </row>
    <row r="20" spans="1:8" x14ac:dyDescent="0.45">
      <c r="A20" s="6"/>
      <c r="B20" s="6"/>
      <c r="C20" s="6"/>
      <c r="D20" s="6"/>
      <c r="E20" s="6"/>
      <c r="F20" s="6"/>
      <c r="G20" s="6"/>
    </row>
    <row r="21" spans="1:8" x14ac:dyDescent="0.45">
      <c r="A21" s="6"/>
      <c r="B21" s="6"/>
      <c r="C21" s="6"/>
      <c r="D21" s="6"/>
      <c r="E21" s="6"/>
      <c r="F21" s="6"/>
      <c r="G21" s="6"/>
    </row>
    <row r="22" spans="1:8" x14ac:dyDescent="0.45">
      <c r="A22" s="6"/>
      <c r="B22" s="6"/>
      <c r="C22" s="6"/>
      <c r="D22" s="6"/>
      <c r="E22" s="6"/>
      <c r="F22" s="6"/>
      <c r="G22" s="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4"/>
  <sheetViews>
    <sheetView tabSelected="1" topLeftCell="A2" zoomScaleNormal="100" workbookViewId="0">
      <selection activeCell="A23" sqref="A23:G23"/>
    </sheetView>
  </sheetViews>
  <sheetFormatPr defaultRowHeight="14.25" outlineLevelRow="1" x14ac:dyDescent="0.45"/>
  <cols>
    <col min="1" max="1" width="7.3984375" customWidth="1"/>
    <col min="2" max="2" width="56.265625" style="3" customWidth="1"/>
    <col min="3" max="4" width="8.86328125" style="1" customWidth="1"/>
    <col min="5" max="5" width="9" style="4" customWidth="1"/>
    <col min="6" max="6" width="10.86328125" style="2" customWidth="1"/>
    <col min="7" max="7" width="11.1328125" style="2" customWidth="1"/>
    <col min="9" max="9" width="13.73046875" customWidth="1"/>
    <col min="10" max="10" width="10.3984375" bestFit="1" customWidth="1"/>
  </cols>
  <sheetData>
    <row r="1" spans="1:13" s="6" customFormat="1" ht="29.45" customHeight="1" x14ac:dyDescent="0.45">
      <c r="A1" s="133"/>
      <c r="B1" s="115" t="s">
        <v>113</v>
      </c>
      <c r="C1" s="133"/>
      <c r="D1" s="115"/>
      <c r="E1" s="115"/>
      <c r="F1" s="115"/>
      <c r="G1" s="115"/>
      <c r="H1" s="115"/>
      <c r="I1" s="116"/>
      <c r="J1" s="117"/>
      <c r="K1" s="117"/>
      <c r="L1" s="118"/>
    </row>
    <row r="2" spans="1:13" s="6" customFormat="1" ht="15.6" customHeight="1" x14ac:dyDescent="0.5">
      <c r="A2" s="119" t="s">
        <v>111</v>
      </c>
      <c r="B2" s="115" t="s">
        <v>176</v>
      </c>
      <c r="C2" s="133"/>
      <c r="D2" s="115"/>
      <c r="E2" s="115"/>
      <c r="F2" s="115"/>
      <c r="G2" s="115"/>
      <c r="H2" s="115"/>
      <c r="I2" s="121"/>
      <c r="J2" s="121"/>
      <c r="K2" s="121"/>
      <c r="L2" s="118"/>
    </row>
    <row r="3" spans="1:13" s="6" customFormat="1" ht="15.4" x14ac:dyDescent="0.45">
      <c r="A3" s="119" t="s">
        <v>16</v>
      </c>
      <c r="B3" s="115" t="s">
        <v>131</v>
      </c>
      <c r="C3" s="133"/>
      <c r="D3" s="115"/>
      <c r="E3" s="115"/>
      <c r="F3" s="115"/>
      <c r="G3" s="115"/>
      <c r="H3" s="115"/>
      <c r="I3" s="122"/>
      <c r="J3" s="122"/>
      <c r="K3" s="122"/>
      <c r="L3" s="118"/>
    </row>
    <row r="4" spans="1:13" s="6" customFormat="1" ht="15.4" x14ac:dyDescent="0.45">
      <c r="A4" s="119" t="s">
        <v>29</v>
      </c>
      <c r="B4" s="120"/>
      <c r="C4" s="133"/>
      <c r="D4" s="115"/>
      <c r="E4" s="115"/>
      <c r="F4" s="115"/>
      <c r="G4" s="115"/>
      <c r="H4" s="115"/>
      <c r="I4" s="123"/>
      <c r="J4" s="124"/>
      <c r="K4" s="123"/>
      <c r="L4" s="118"/>
      <c r="M4" s="125"/>
    </row>
    <row r="5" spans="1:13" s="6" customFormat="1" x14ac:dyDescent="0.45">
      <c r="A5" s="133"/>
      <c r="B5" s="134" t="s">
        <v>177</v>
      </c>
      <c r="C5" s="134" t="s">
        <v>175</v>
      </c>
      <c r="D5" s="135"/>
      <c r="E5" s="134"/>
      <c r="F5" s="134"/>
      <c r="G5" s="133"/>
      <c r="H5" s="126"/>
      <c r="I5" s="123"/>
      <c r="J5" s="127"/>
      <c r="K5" s="123"/>
      <c r="L5" s="118"/>
      <c r="M5" s="128"/>
    </row>
    <row r="6" spans="1:13" s="6" customFormat="1" x14ac:dyDescent="0.45">
      <c r="A6" s="133" t="s">
        <v>178</v>
      </c>
      <c r="B6" s="136"/>
      <c r="C6" s="134" t="s">
        <v>179</v>
      </c>
      <c r="D6" s="135"/>
      <c r="E6" s="134"/>
      <c r="F6" s="134"/>
      <c r="G6" s="133"/>
      <c r="H6" s="126"/>
      <c r="I6" s="122"/>
      <c r="J6" s="129"/>
      <c r="K6" s="122"/>
      <c r="L6" s="118"/>
      <c r="M6" s="122"/>
    </row>
    <row r="7" spans="1:13" s="6" customFormat="1" x14ac:dyDescent="0.45">
      <c r="A7" s="133"/>
      <c r="B7" s="136"/>
      <c r="C7" s="137"/>
      <c r="D7" s="137"/>
      <c r="E7" s="137"/>
      <c r="F7" s="137"/>
      <c r="G7" s="133"/>
      <c r="H7" s="130"/>
      <c r="I7" s="122"/>
      <c r="J7" s="129"/>
      <c r="K7" s="123"/>
      <c r="L7" s="118"/>
      <c r="M7" s="131"/>
    </row>
    <row r="8" spans="1:13" s="6" customFormat="1" x14ac:dyDescent="0.45">
      <c r="A8" s="133"/>
      <c r="B8" s="136"/>
      <c r="C8" s="138"/>
      <c r="D8" s="138"/>
      <c r="E8" s="138"/>
      <c r="F8" s="138"/>
      <c r="G8" s="133"/>
      <c r="H8" s="132"/>
      <c r="I8" s="122"/>
      <c r="J8" s="129"/>
      <c r="K8" s="122"/>
      <c r="L8" s="118"/>
    </row>
    <row r="9" spans="1:13" s="6" customFormat="1" x14ac:dyDescent="0.45">
      <c r="A9" s="133"/>
      <c r="B9" s="136" t="s">
        <v>180</v>
      </c>
      <c r="C9" s="134" t="s">
        <v>112</v>
      </c>
      <c r="D9" s="134"/>
      <c r="E9" s="134"/>
      <c r="F9" s="134"/>
      <c r="G9" s="133"/>
      <c r="H9" s="126"/>
      <c r="I9" s="122"/>
      <c r="J9" s="129"/>
      <c r="K9" s="123"/>
      <c r="L9" s="118"/>
    </row>
    <row r="10" spans="1:13" s="6" customFormat="1" x14ac:dyDescent="0.45">
      <c r="A10" s="133"/>
      <c r="B10" s="133"/>
      <c r="C10" s="136"/>
      <c r="D10" s="136"/>
      <c r="E10" s="136"/>
      <c r="F10" s="136"/>
      <c r="G10" s="136"/>
      <c r="H10" s="122"/>
      <c r="I10" s="123"/>
      <c r="J10" s="127"/>
      <c r="K10" s="123"/>
      <c r="L10" s="118"/>
    </row>
    <row r="11" spans="1:13" ht="35.65" x14ac:dyDescent="0.45">
      <c r="A11" s="139" t="s">
        <v>0</v>
      </c>
      <c r="B11" s="139" t="s">
        <v>212</v>
      </c>
      <c r="C11" s="139" t="s">
        <v>1</v>
      </c>
      <c r="D11" s="139" t="s">
        <v>3</v>
      </c>
      <c r="E11" s="140" t="s">
        <v>4</v>
      </c>
      <c r="F11" s="141" t="s">
        <v>5</v>
      </c>
      <c r="G11" s="141" t="s">
        <v>6</v>
      </c>
      <c r="H11" s="108"/>
    </row>
    <row r="12" spans="1:13" s="6" customFormat="1" x14ac:dyDescent="0.45">
      <c r="A12" s="196"/>
      <c r="B12" s="197" t="s">
        <v>165</v>
      </c>
      <c r="C12" s="196">
        <v>7</v>
      </c>
      <c r="D12" s="196" t="s">
        <v>8</v>
      </c>
      <c r="E12" s="198"/>
      <c r="F12" s="199">
        <f>C12*E12</f>
        <v>0</v>
      </c>
      <c r="G12" s="199">
        <f>F12*1.2</f>
        <v>0</v>
      </c>
    </row>
    <row r="13" spans="1:13" s="6" customFormat="1" x14ac:dyDescent="0.45">
      <c r="A13" s="196"/>
      <c r="B13" s="197" t="s">
        <v>166</v>
      </c>
      <c r="C13" s="196">
        <v>1</v>
      </c>
      <c r="D13" s="196" t="s">
        <v>104</v>
      </c>
      <c r="E13" s="198"/>
      <c r="F13" s="199">
        <f t="shared" ref="F13" si="0">C13*E13</f>
        <v>0</v>
      </c>
      <c r="G13" s="199">
        <f t="shared" ref="G13" si="1">F13*1.2</f>
        <v>0</v>
      </c>
    </row>
    <row r="14" spans="1:13" s="6" customFormat="1" x14ac:dyDescent="0.45">
      <c r="A14" s="209" t="s">
        <v>167</v>
      </c>
      <c r="B14" s="209"/>
      <c r="C14" s="209"/>
      <c r="D14" s="209"/>
      <c r="E14" s="209"/>
      <c r="F14" s="200">
        <f>SUM(F12:F13)</f>
        <v>0</v>
      </c>
      <c r="G14" s="200">
        <f>SUM(G12:G13)</f>
        <v>0</v>
      </c>
      <c r="H14" s="201"/>
      <c r="I14" s="8"/>
      <c r="J14" s="9"/>
    </row>
    <row r="15" spans="1:13" s="5" customFormat="1" ht="31.9" customHeight="1" x14ac:dyDescent="0.45">
      <c r="A15" s="210" t="s">
        <v>114</v>
      </c>
      <c r="B15" s="210"/>
      <c r="C15" s="210"/>
      <c r="D15" s="210"/>
      <c r="E15" s="210"/>
      <c r="F15" s="210"/>
      <c r="G15" s="210"/>
      <c r="H15" s="108"/>
    </row>
    <row r="16" spans="1:13" s="6" customFormat="1" ht="24" x14ac:dyDescent="0.45">
      <c r="A16" s="142"/>
      <c r="B16" s="143" t="s">
        <v>206</v>
      </c>
      <c r="C16" s="142">
        <v>4.032</v>
      </c>
      <c r="D16" s="142" t="s">
        <v>87</v>
      </c>
      <c r="E16" s="144"/>
      <c r="F16" s="145">
        <f>SUM(E16*C16)</f>
        <v>0</v>
      </c>
      <c r="G16" s="145">
        <f>SUM(F16*1.2)</f>
        <v>0</v>
      </c>
      <c r="H16" s="108"/>
    </row>
    <row r="17" spans="1:9" s="6" customFormat="1" ht="15.6" customHeight="1" outlineLevel="1" x14ac:dyDescent="0.45">
      <c r="A17" s="142"/>
      <c r="B17" s="146" t="s">
        <v>155</v>
      </c>
      <c r="C17" s="142"/>
      <c r="D17" s="142"/>
      <c r="E17" s="144"/>
      <c r="F17" s="145"/>
      <c r="G17" s="145"/>
      <c r="H17" s="108"/>
    </row>
    <row r="18" spans="1:9" s="6" customFormat="1" ht="40.5" customHeight="1" x14ac:dyDescent="0.45">
      <c r="A18" s="142"/>
      <c r="B18" s="143" t="s">
        <v>207</v>
      </c>
      <c r="C18" s="142">
        <v>7.14</v>
      </c>
      <c r="D18" s="142" t="s">
        <v>87</v>
      </c>
      <c r="E18" s="144"/>
      <c r="F18" s="145">
        <f>SUM(E18*C18)</f>
        <v>0</v>
      </c>
      <c r="G18" s="145">
        <f>SUM(F18*1.2)</f>
        <v>0</v>
      </c>
      <c r="H18" s="108"/>
    </row>
    <row r="19" spans="1:9" s="6" customFormat="1" ht="20.45" hidden="1" customHeight="1" outlineLevel="1" x14ac:dyDescent="0.45">
      <c r="A19" s="142"/>
      <c r="B19" s="146" t="s">
        <v>142</v>
      </c>
      <c r="C19" s="142"/>
      <c r="D19" s="142"/>
      <c r="E19" s="144"/>
      <c r="F19" s="145"/>
      <c r="G19" s="145"/>
      <c r="H19" s="108"/>
    </row>
    <row r="20" spans="1:9" s="6" customFormat="1" ht="15" customHeight="1" collapsed="1" x14ac:dyDescent="0.45">
      <c r="A20" s="150"/>
      <c r="B20" s="151" t="s">
        <v>199</v>
      </c>
      <c r="C20" s="150">
        <v>100</v>
      </c>
      <c r="D20" s="152" t="s">
        <v>7</v>
      </c>
      <c r="E20" s="144"/>
      <c r="F20" s="153">
        <f>SUM(C20*E20)</f>
        <v>0</v>
      </c>
      <c r="G20" s="153">
        <f>SUM(F20*1.2)</f>
        <v>0</v>
      </c>
    </row>
    <row r="21" spans="1:9" s="6" customFormat="1" ht="28.5" customHeight="1" x14ac:dyDescent="0.45">
      <c r="A21" s="142"/>
      <c r="B21" s="143" t="s">
        <v>208</v>
      </c>
      <c r="C21" s="142">
        <v>3.8</v>
      </c>
      <c r="D21" s="142" t="s">
        <v>87</v>
      </c>
      <c r="E21" s="144"/>
      <c r="F21" s="145">
        <f>SUM(E21*C21)</f>
        <v>0</v>
      </c>
      <c r="G21" s="145">
        <f>SUM(F21*1.2)</f>
        <v>0</v>
      </c>
      <c r="H21" s="108"/>
      <c r="I21" s="107"/>
    </row>
    <row r="22" spans="1:9" s="6" customFormat="1" ht="27.6" customHeight="1" x14ac:dyDescent="0.45">
      <c r="A22" s="208" t="s">
        <v>96</v>
      </c>
      <c r="B22" s="208"/>
      <c r="C22" s="208"/>
      <c r="D22" s="208"/>
      <c r="E22" s="208"/>
      <c r="F22" s="155">
        <f>SUM(F16:F21)</f>
        <v>0</v>
      </c>
      <c r="G22" s="155">
        <f>SUM(F22*1.2)</f>
        <v>0</v>
      </c>
      <c r="H22" s="110"/>
      <c r="I22" s="8"/>
    </row>
    <row r="23" spans="1:9" s="6" customFormat="1" ht="33.6" customHeight="1" x14ac:dyDescent="0.45">
      <c r="A23" s="210" t="s">
        <v>121</v>
      </c>
      <c r="B23" s="210"/>
      <c r="C23" s="210"/>
      <c r="D23" s="210"/>
      <c r="E23" s="210"/>
      <c r="F23" s="210"/>
      <c r="G23" s="210"/>
      <c r="H23" s="108"/>
    </row>
    <row r="24" spans="1:9" s="6" customFormat="1" ht="15.6" customHeight="1" x14ac:dyDescent="0.45">
      <c r="A24" s="142"/>
      <c r="B24" s="147" t="s">
        <v>141</v>
      </c>
      <c r="C24" s="142"/>
      <c r="D24" s="142"/>
      <c r="E24" s="148"/>
      <c r="F24" s="145"/>
      <c r="G24" s="145"/>
      <c r="H24" s="108"/>
    </row>
    <row r="25" spans="1:9" s="6" customFormat="1" ht="24.6" customHeight="1" x14ac:dyDescent="0.45">
      <c r="A25" s="142"/>
      <c r="B25" s="143" t="s">
        <v>156</v>
      </c>
      <c r="C25" s="142">
        <v>4.032</v>
      </c>
      <c r="D25" s="142" t="s">
        <v>87</v>
      </c>
      <c r="E25" s="144"/>
      <c r="F25" s="145">
        <f>SUM(E25*C25)</f>
        <v>0</v>
      </c>
      <c r="G25" s="145">
        <f>SUM(F25*1.2)</f>
        <v>0</v>
      </c>
      <c r="H25" s="108"/>
    </row>
    <row r="26" spans="1:9" s="6" customFormat="1" ht="17.45" hidden="1" customHeight="1" outlineLevel="1" x14ac:dyDescent="0.45">
      <c r="A26" s="142"/>
      <c r="B26" s="146" t="s">
        <v>149</v>
      </c>
      <c r="C26" s="142"/>
      <c r="D26" s="142"/>
      <c r="E26" s="144"/>
      <c r="F26" s="145"/>
      <c r="G26" s="145"/>
      <c r="H26" s="108"/>
    </row>
    <row r="27" spans="1:9" s="6" customFormat="1" ht="15.6" hidden="1" customHeight="1" outlineLevel="1" x14ac:dyDescent="0.45">
      <c r="A27" s="142"/>
      <c r="B27" s="146" t="s">
        <v>150</v>
      </c>
      <c r="C27" s="142"/>
      <c r="D27" s="142"/>
      <c r="E27" s="144"/>
      <c r="F27" s="145"/>
      <c r="G27" s="145"/>
      <c r="H27" s="108"/>
    </row>
    <row r="28" spans="1:9" s="6" customFormat="1" ht="15.6" customHeight="1" collapsed="1" x14ac:dyDescent="0.45">
      <c r="A28" s="142"/>
      <c r="B28" s="143" t="s">
        <v>12</v>
      </c>
      <c r="C28" s="142">
        <v>56</v>
      </c>
      <c r="D28" s="142" t="s">
        <v>8</v>
      </c>
      <c r="E28" s="144"/>
      <c r="F28" s="145">
        <f>SUM(E28*C28)</f>
        <v>0</v>
      </c>
      <c r="G28" s="145">
        <f>SUM(F28*1.2)</f>
        <v>0</v>
      </c>
      <c r="H28" s="108"/>
    </row>
    <row r="29" spans="1:9" s="6" customFormat="1" ht="15.6" customHeight="1" outlineLevel="1" x14ac:dyDescent="0.45">
      <c r="A29" s="142"/>
      <c r="B29" s="146" t="s">
        <v>151</v>
      </c>
      <c r="C29" s="142"/>
      <c r="D29" s="142"/>
      <c r="E29" s="144"/>
      <c r="F29" s="145"/>
      <c r="G29" s="145"/>
      <c r="H29" s="108"/>
    </row>
    <row r="30" spans="1:9" s="6" customFormat="1" ht="15.6" customHeight="1" x14ac:dyDescent="0.45">
      <c r="A30" s="142"/>
      <c r="B30" s="147" t="s">
        <v>116</v>
      </c>
      <c r="C30" s="142"/>
      <c r="D30" s="142"/>
      <c r="E30" s="144"/>
      <c r="F30" s="145"/>
      <c r="G30" s="145"/>
      <c r="H30" s="108"/>
    </row>
    <row r="31" spans="1:9" s="6" customFormat="1" ht="15.6" customHeight="1" x14ac:dyDescent="0.45">
      <c r="A31" s="142"/>
      <c r="B31" s="143" t="s">
        <v>163</v>
      </c>
      <c r="C31" s="142">
        <f>108*0.2*0.25</f>
        <v>5.4</v>
      </c>
      <c r="D31" s="142" t="s">
        <v>87</v>
      </c>
      <c r="E31" s="144"/>
      <c r="F31" s="145">
        <f>SUM(E31*C31)</f>
        <v>0</v>
      </c>
      <c r="G31" s="145">
        <f>SUM(F31*1.2)</f>
        <v>0</v>
      </c>
      <c r="H31" s="108"/>
    </row>
    <row r="32" spans="1:9" s="6" customFormat="1" ht="15.6" customHeight="1" outlineLevel="1" x14ac:dyDescent="0.45">
      <c r="A32" s="142"/>
      <c r="B32" s="146" t="s">
        <v>209</v>
      </c>
      <c r="C32" s="142"/>
      <c r="D32" s="142"/>
      <c r="E32" s="144"/>
      <c r="F32" s="145"/>
      <c r="G32" s="145"/>
      <c r="H32" s="108"/>
    </row>
    <row r="33" spans="1:9" s="6" customFormat="1" ht="15.6" customHeight="1" x14ac:dyDescent="0.45">
      <c r="A33" s="142"/>
      <c r="B33" s="143" t="s">
        <v>157</v>
      </c>
      <c r="C33" s="142">
        <v>119</v>
      </c>
      <c r="D33" s="142" t="s">
        <v>8</v>
      </c>
      <c r="E33" s="144"/>
      <c r="F33" s="145">
        <f>SUM(E33*C33)</f>
        <v>0</v>
      </c>
      <c r="G33" s="145">
        <f>SUM(F33*1.2)</f>
        <v>0</v>
      </c>
      <c r="H33" s="108"/>
    </row>
    <row r="34" spans="1:9" s="6" customFormat="1" ht="15.6" customHeight="1" x14ac:dyDescent="0.45">
      <c r="A34" s="142"/>
      <c r="B34" s="143" t="s">
        <v>164</v>
      </c>
      <c r="C34" s="142">
        <v>119</v>
      </c>
      <c r="D34" s="142" t="s">
        <v>8</v>
      </c>
      <c r="E34" s="144"/>
      <c r="F34" s="145">
        <f>SUM(E34*C34)</f>
        <v>0</v>
      </c>
      <c r="G34" s="145">
        <f>SUM(F34*1.2)</f>
        <v>0</v>
      </c>
      <c r="H34" s="108"/>
    </row>
    <row r="35" spans="1:9" s="6" customFormat="1" ht="26.45" customHeight="1" x14ac:dyDescent="0.45">
      <c r="A35" s="142"/>
      <c r="B35" s="143" t="s">
        <v>200</v>
      </c>
      <c r="C35" s="142">
        <v>3.8</v>
      </c>
      <c r="D35" s="142" t="s">
        <v>87</v>
      </c>
      <c r="E35" s="144"/>
      <c r="F35" s="145">
        <f>SUM(E35*C35)</f>
        <v>0</v>
      </c>
      <c r="G35" s="145">
        <f>SUM(F35*1.2)</f>
        <v>0</v>
      </c>
      <c r="H35" s="108"/>
    </row>
    <row r="36" spans="1:9" s="104" customFormat="1" ht="15.6" customHeight="1" x14ac:dyDescent="0.45">
      <c r="A36" s="142"/>
      <c r="B36" s="143" t="s">
        <v>9</v>
      </c>
      <c r="C36" s="142">
        <v>8</v>
      </c>
      <c r="D36" s="142" t="s">
        <v>8</v>
      </c>
      <c r="E36" s="144"/>
      <c r="F36" s="145">
        <f>SUM(E36*C36)</f>
        <v>0</v>
      </c>
      <c r="G36" s="145">
        <f>SUM(F36*1.2)</f>
        <v>0</v>
      </c>
      <c r="H36" s="108"/>
      <c r="I36" s="6"/>
    </row>
    <row r="37" spans="1:9" s="6" customFormat="1" ht="27.6" customHeight="1" x14ac:dyDescent="0.45">
      <c r="A37" s="208" t="s">
        <v>128</v>
      </c>
      <c r="B37" s="208"/>
      <c r="C37" s="208"/>
      <c r="D37" s="208"/>
      <c r="E37" s="208"/>
      <c r="F37" s="155">
        <f>SUM(F25:F36)</f>
        <v>0</v>
      </c>
      <c r="G37" s="155">
        <f>SUM(F37*1.2)</f>
        <v>0</v>
      </c>
      <c r="H37" s="110"/>
      <c r="I37" s="8"/>
    </row>
    <row r="38" spans="1:9" s="6" customFormat="1" ht="33.6" customHeight="1" x14ac:dyDescent="0.45">
      <c r="A38" s="210" t="s">
        <v>122</v>
      </c>
      <c r="B38" s="210"/>
      <c r="C38" s="210"/>
      <c r="D38" s="210"/>
      <c r="E38" s="210"/>
      <c r="F38" s="210"/>
      <c r="G38" s="210"/>
      <c r="H38" s="108"/>
    </row>
    <row r="39" spans="1:9" s="6" customFormat="1" ht="15.6" customHeight="1" x14ac:dyDescent="0.45">
      <c r="A39" s="142"/>
      <c r="B39" s="147" t="s">
        <v>129</v>
      </c>
      <c r="C39" s="142"/>
      <c r="D39" s="142"/>
      <c r="E39" s="148"/>
      <c r="F39" s="145"/>
      <c r="G39" s="145"/>
      <c r="H39" s="108"/>
    </row>
    <row r="40" spans="1:9" s="6" customFormat="1" ht="15.6" customHeight="1" x14ac:dyDescent="0.45">
      <c r="A40" s="142"/>
      <c r="B40" s="146" t="s">
        <v>210</v>
      </c>
      <c r="C40" s="149">
        <v>603.6</v>
      </c>
      <c r="D40" s="149" t="s">
        <v>2</v>
      </c>
      <c r="E40" s="144"/>
      <c r="F40" s="145">
        <f>SUM(E40*C40)</f>
        <v>0</v>
      </c>
      <c r="G40" s="145">
        <f>SUM(F40*1.2)</f>
        <v>0</v>
      </c>
      <c r="H40" s="108"/>
    </row>
    <row r="41" spans="1:9" s="6" customFormat="1" ht="15.6" hidden="1" customHeight="1" outlineLevel="1" x14ac:dyDescent="0.45">
      <c r="A41" s="142"/>
      <c r="B41" s="146" t="s">
        <v>153</v>
      </c>
      <c r="C41" s="142"/>
      <c r="D41" s="142"/>
      <c r="E41" s="144"/>
      <c r="F41" s="145"/>
      <c r="G41" s="145"/>
      <c r="H41" s="108"/>
    </row>
    <row r="42" spans="1:9" s="6" customFormat="1" ht="27.6" customHeight="1" collapsed="1" x14ac:dyDescent="0.45">
      <c r="A42" s="208" t="s">
        <v>126</v>
      </c>
      <c r="B42" s="208"/>
      <c r="C42" s="208"/>
      <c r="D42" s="208"/>
      <c r="E42" s="208"/>
      <c r="F42" s="155">
        <f>SUM(F40:F40)</f>
        <v>0</v>
      </c>
      <c r="G42" s="155">
        <f>SUM(F42*1.2)</f>
        <v>0</v>
      </c>
      <c r="H42" s="110"/>
      <c r="I42" s="8"/>
    </row>
    <row r="43" spans="1:9" s="6" customFormat="1" ht="38.450000000000003" customHeight="1" x14ac:dyDescent="0.45">
      <c r="A43" s="210" t="s">
        <v>123</v>
      </c>
      <c r="B43" s="210"/>
      <c r="C43" s="210"/>
      <c r="D43" s="210"/>
      <c r="E43" s="210"/>
      <c r="F43" s="210"/>
      <c r="G43" s="210"/>
      <c r="H43" s="114"/>
      <c r="I43" s="114"/>
    </row>
    <row r="44" spans="1:9" s="6" customFormat="1" ht="15.6" customHeight="1" x14ac:dyDescent="0.45">
      <c r="A44" s="142"/>
      <c r="B44" s="147" t="s">
        <v>115</v>
      </c>
      <c r="C44" s="133"/>
      <c r="D44" s="142"/>
      <c r="E44" s="148"/>
      <c r="F44" s="145"/>
      <c r="G44" s="145"/>
      <c r="H44" s="108"/>
    </row>
    <row r="45" spans="1:9" s="6" customFormat="1" x14ac:dyDescent="0.45">
      <c r="A45" s="142"/>
      <c r="B45" s="143" t="s">
        <v>211</v>
      </c>
      <c r="C45" s="142">
        <v>100</v>
      </c>
      <c r="D45" s="142" t="s">
        <v>88</v>
      </c>
      <c r="E45" s="144"/>
      <c r="F45" s="145">
        <f t="shared" ref="F45:F50" si="2">SUM(E45*C45)</f>
        <v>0</v>
      </c>
      <c r="G45" s="145">
        <f t="shared" ref="G45:G52" si="3">SUM(F45*1.2)</f>
        <v>0</v>
      </c>
      <c r="H45" s="108"/>
    </row>
    <row r="46" spans="1:9" s="6" customFormat="1" ht="15.6" customHeight="1" x14ac:dyDescent="0.45">
      <c r="A46" s="142"/>
      <c r="B46" s="143" t="s">
        <v>124</v>
      </c>
      <c r="C46" s="142">
        <v>603.6</v>
      </c>
      <c r="D46" s="142" t="s">
        <v>2</v>
      </c>
      <c r="E46" s="144"/>
      <c r="F46" s="145">
        <f t="shared" si="2"/>
        <v>0</v>
      </c>
      <c r="G46" s="145">
        <f t="shared" si="3"/>
        <v>0</v>
      </c>
      <c r="H46" s="108"/>
    </row>
    <row r="47" spans="1:9" s="6" customFormat="1" ht="15.6" customHeight="1" x14ac:dyDescent="0.45">
      <c r="A47" s="142"/>
      <c r="B47" s="143" t="s">
        <v>125</v>
      </c>
      <c r="C47" s="142">
        <f>SUM(C46)</f>
        <v>603.6</v>
      </c>
      <c r="D47" s="142" t="s">
        <v>2</v>
      </c>
      <c r="E47" s="144"/>
      <c r="F47" s="145">
        <f t="shared" si="2"/>
        <v>0</v>
      </c>
      <c r="G47" s="145">
        <f t="shared" si="3"/>
        <v>0</v>
      </c>
      <c r="H47" s="108"/>
    </row>
    <row r="48" spans="1:9" s="6" customFormat="1" x14ac:dyDescent="0.45">
      <c r="A48" s="142"/>
      <c r="B48" s="143" t="s">
        <v>183</v>
      </c>
      <c r="C48" s="142">
        <v>32</v>
      </c>
      <c r="D48" s="142" t="s">
        <v>88</v>
      </c>
      <c r="E48" s="144"/>
      <c r="F48" s="145">
        <f t="shared" si="2"/>
        <v>0</v>
      </c>
      <c r="G48" s="145">
        <f t="shared" si="3"/>
        <v>0</v>
      </c>
      <c r="H48" s="108"/>
    </row>
    <row r="49" spans="1:10" s="6" customFormat="1" ht="15.6" customHeight="1" x14ac:dyDescent="0.45">
      <c r="A49" s="142"/>
      <c r="B49" s="143" t="s">
        <v>124</v>
      </c>
      <c r="C49" s="142">
        <v>603.6</v>
      </c>
      <c r="D49" s="142" t="s">
        <v>2</v>
      </c>
      <c r="E49" s="144"/>
      <c r="F49" s="145">
        <f t="shared" si="2"/>
        <v>0</v>
      </c>
      <c r="G49" s="145">
        <f t="shared" si="3"/>
        <v>0</v>
      </c>
      <c r="H49" s="108"/>
    </row>
    <row r="50" spans="1:10" s="6" customFormat="1" ht="15.6" customHeight="1" x14ac:dyDescent="0.45">
      <c r="A50" s="142"/>
      <c r="B50" s="143" t="s">
        <v>125</v>
      </c>
      <c r="C50" s="142">
        <f>SUM(C49)</f>
        <v>603.6</v>
      </c>
      <c r="D50" s="142" t="s">
        <v>2</v>
      </c>
      <c r="E50" s="144"/>
      <c r="F50" s="145">
        <f t="shared" si="2"/>
        <v>0</v>
      </c>
      <c r="G50" s="145">
        <f t="shared" si="3"/>
        <v>0</v>
      </c>
      <c r="H50" s="108"/>
    </row>
    <row r="51" spans="1:10" s="5" customFormat="1" ht="30.6" customHeight="1" x14ac:dyDescent="0.45">
      <c r="A51" s="208" t="s">
        <v>127</v>
      </c>
      <c r="B51" s="208"/>
      <c r="C51" s="208"/>
      <c r="D51" s="208"/>
      <c r="E51" s="208"/>
      <c r="F51" s="155">
        <f>SUM(F45:F50)</f>
        <v>0</v>
      </c>
      <c r="G51" s="155">
        <f t="shared" si="3"/>
        <v>0</v>
      </c>
      <c r="H51" s="110"/>
      <c r="I51" s="8"/>
    </row>
    <row r="52" spans="1:10" s="6" customFormat="1" ht="30.6" customHeight="1" x14ac:dyDescent="0.45">
      <c r="A52" s="208" t="s">
        <v>191</v>
      </c>
      <c r="B52" s="208"/>
      <c r="C52" s="208"/>
      <c r="D52" s="208"/>
      <c r="E52" s="208"/>
      <c r="F52" s="155">
        <v>10890</v>
      </c>
      <c r="G52" s="155">
        <f t="shared" si="3"/>
        <v>13068</v>
      </c>
      <c r="H52" s="110"/>
      <c r="I52" s="8"/>
    </row>
    <row r="53" spans="1:10" s="6" customFormat="1" ht="45.6" customHeight="1" x14ac:dyDescent="0.45">
      <c r="A53" s="210" t="s">
        <v>152</v>
      </c>
      <c r="B53" s="210"/>
      <c r="C53" s="210"/>
      <c r="D53" s="210"/>
      <c r="E53" s="210"/>
      <c r="F53" s="210"/>
      <c r="G53" s="210"/>
      <c r="H53" s="108"/>
      <c r="J53" s="7"/>
    </row>
    <row r="54" spans="1:10" s="6" customFormat="1" ht="24" x14ac:dyDescent="0.45">
      <c r="A54" s="142"/>
      <c r="B54" s="143" t="s">
        <v>192</v>
      </c>
      <c r="C54" s="142">
        <v>603.6</v>
      </c>
      <c r="D54" s="142" t="s">
        <v>2</v>
      </c>
      <c r="E54" s="144"/>
      <c r="F54" s="145">
        <f>SUM(C54*E54)</f>
        <v>0</v>
      </c>
      <c r="G54" s="145">
        <f>SUM(F54*1.2)</f>
        <v>0</v>
      </c>
      <c r="H54" s="113"/>
      <c r="I54" s="7"/>
      <c r="J54" s="7"/>
    </row>
    <row r="55" spans="1:10" s="6" customFormat="1" ht="15.6" customHeight="1" x14ac:dyDescent="0.45">
      <c r="A55" s="142"/>
      <c r="B55" s="143" t="s">
        <v>201</v>
      </c>
      <c r="C55" s="142">
        <v>150</v>
      </c>
      <c r="D55" s="142" t="s">
        <v>90</v>
      </c>
      <c r="E55" s="144"/>
      <c r="F55" s="145">
        <f>SUM(C55*E55)</f>
        <v>0</v>
      </c>
      <c r="G55" s="145">
        <f>SUM(F55*1.2)</f>
        <v>0</v>
      </c>
      <c r="H55" s="113"/>
      <c r="I55" s="7"/>
    </row>
    <row r="56" spans="1:10" s="6" customFormat="1" ht="15.6" customHeight="1" x14ac:dyDescent="0.45">
      <c r="A56" s="142"/>
      <c r="B56" s="143" t="s">
        <v>109</v>
      </c>
      <c r="C56" s="142">
        <v>500</v>
      </c>
      <c r="D56" s="142" t="s">
        <v>7</v>
      </c>
      <c r="E56" s="144"/>
      <c r="F56" s="145">
        <f>SUM(C56*E56)</f>
        <v>0</v>
      </c>
      <c r="G56" s="145">
        <f>SUM(F56*1.2)</f>
        <v>0</v>
      </c>
      <c r="H56" s="108"/>
      <c r="J56" s="7"/>
    </row>
    <row r="57" spans="1:10" s="6" customFormat="1" ht="37.15" customHeight="1" x14ac:dyDescent="0.45">
      <c r="A57" s="142"/>
      <c r="B57" s="143" t="s">
        <v>204</v>
      </c>
      <c r="C57" s="142">
        <v>289</v>
      </c>
      <c r="D57" s="142" t="s">
        <v>7</v>
      </c>
      <c r="E57" s="144"/>
      <c r="F57" s="145">
        <f>SUM(C57*E57)</f>
        <v>0</v>
      </c>
      <c r="G57" s="145">
        <f>SUM(F57*1.2)</f>
        <v>0</v>
      </c>
      <c r="H57" s="113"/>
      <c r="I57" s="7"/>
    </row>
    <row r="58" spans="1:10" s="6" customFormat="1" ht="14.45" customHeight="1" outlineLevel="1" x14ac:dyDescent="0.45">
      <c r="A58" s="142"/>
      <c r="B58" s="180" t="s">
        <v>144</v>
      </c>
      <c r="C58" s="142"/>
      <c r="D58" s="142"/>
      <c r="E58" s="144"/>
      <c r="F58" s="145"/>
      <c r="G58" s="145"/>
      <c r="H58" s="113"/>
      <c r="I58" s="7"/>
    </row>
    <row r="59" spans="1:10" s="6" customFormat="1" ht="14.45" customHeight="1" outlineLevel="1" x14ac:dyDescent="0.45">
      <c r="A59" s="142"/>
      <c r="B59" s="180" t="s">
        <v>203</v>
      </c>
      <c r="C59" s="142"/>
      <c r="D59" s="142"/>
      <c r="E59" s="144"/>
      <c r="F59" s="145"/>
      <c r="G59" s="145"/>
      <c r="H59" s="113"/>
      <c r="I59" s="7"/>
    </row>
    <row r="60" spans="1:10" s="6" customFormat="1" ht="14.45" customHeight="1" outlineLevel="1" x14ac:dyDescent="0.45">
      <c r="A60" s="142"/>
      <c r="B60" s="180" t="s">
        <v>202</v>
      </c>
      <c r="C60" s="142"/>
      <c r="D60" s="142"/>
      <c r="E60" s="144"/>
      <c r="F60" s="145"/>
      <c r="G60" s="145"/>
      <c r="H60" s="113"/>
      <c r="I60" s="7"/>
    </row>
    <row r="61" spans="1:10" s="6" customFormat="1" ht="14.45" customHeight="1" outlineLevel="1" x14ac:dyDescent="0.45">
      <c r="A61" s="142"/>
      <c r="B61" s="180" t="s">
        <v>181</v>
      </c>
      <c r="C61" s="142"/>
      <c r="D61" s="142"/>
      <c r="E61" s="144"/>
      <c r="F61" s="145"/>
      <c r="G61" s="145"/>
      <c r="H61" s="113"/>
      <c r="I61" s="7"/>
    </row>
    <row r="62" spans="1:10" s="6" customFormat="1" ht="15.6" customHeight="1" x14ac:dyDescent="0.45">
      <c r="A62" s="142"/>
      <c r="B62" s="143" t="s">
        <v>186</v>
      </c>
      <c r="C62" s="142">
        <v>11</v>
      </c>
      <c r="D62" s="142" t="s">
        <v>91</v>
      </c>
      <c r="E62" s="144"/>
      <c r="F62" s="145">
        <f>SUM(C62*E62)</f>
        <v>0</v>
      </c>
      <c r="G62" s="145">
        <f>SUM(F62*1.2)</f>
        <v>0</v>
      </c>
      <c r="H62" s="108"/>
    </row>
    <row r="63" spans="1:10" s="6" customFormat="1" ht="15.6" customHeight="1" outlineLevel="1" x14ac:dyDescent="0.45">
      <c r="A63" s="142"/>
      <c r="B63" s="146" t="s">
        <v>205</v>
      </c>
      <c r="C63" s="142"/>
      <c r="D63" s="142"/>
      <c r="E63" s="144"/>
      <c r="F63" s="145"/>
      <c r="G63" s="145"/>
      <c r="H63" s="108"/>
    </row>
    <row r="64" spans="1:10" s="6" customFormat="1" x14ac:dyDescent="0.45">
      <c r="A64" s="142"/>
      <c r="B64" s="202" t="s">
        <v>187</v>
      </c>
      <c r="C64" s="142">
        <v>603.6</v>
      </c>
      <c r="D64" s="142" t="s">
        <v>2</v>
      </c>
      <c r="E64" s="144"/>
      <c r="F64" s="145">
        <f>SUM(C64*E64)</f>
        <v>0</v>
      </c>
      <c r="G64" s="145">
        <f>SUM(F64*1.2)</f>
        <v>0</v>
      </c>
      <c r="H64" s="113"/>
      <c r="I64" s="7"/>
    </row>
    <row r="65" spans="1:10" s="6" customFormat="1" ht="15.6" customHeight="1" outlineLevel="1" x14ac:dyDescent="0.45">
      <c r="A65" s="142"/>
      <c r="B65" s="146"/>
      <c r="C65" s="142"/>
      <c r="D65" s="142"/>
      <c r="E65" s="144"/>
      <c r="F65" s="145"/>
      <c r="G65" s="145"/>
      <c r="H65" s="108"/>
    </row>
    <row r="66" spans="1:10" s="5" customFormat="1" ht="30" customHeight="1" x14ac:dyDescent="0.45">
      <c r="A66" s="206" t="s">
        <v>97</v>
      </c>
      <c r="B66" s="206"/>
      <c r="C66" s="206"/>
      <c r="D66" s="206"/>
      <c r="E66" s="206"/>
      <c r="F66" s="155">
        <f>SUM(F54:F64)</f>
        <v>0</v>
      </c>
      <c r="G66" s="155">
        <f>SUM(F66*1.2)</f>
        <v>0</v>
      </c>
      <c r="H66" s="112"/>
      <c r="I66" s="8"/>
      <c r="J66" s="7"/>
    </row>
    <row r="67" spans="1:10" s="6" customFormat="1" ht="30.6" customHeight="1" x14ac:dyDescent="0.45">
      <c r="A67" s="208" t="s">
        <v>194</v>
      </c>
      <c r="B67" s="208"/>
      <c r="C67" s="208"/>
      <c r="D67" s="208"/>
      <c r="E67" s="208"/>
      <c r="F67" s="155">
        <v>12072</v>
      </c>
      <c r="G67" s="155">
        <f>SUM(F67*1.2)</f>
        <v>14486.4</v>
      </c>
      <c r="H67" s="110"/>
      <c r="I67" s="8" t="s">
        <v>193</v>
      </c>
    </row>
    <row r="68" spans="1:10" s="6" customFormat="1" ht="39" customHeight="1" x14ac:dyDescent="0.45">
      <c r="A68" s="210" t="s">
        <v>118</v>
      </c>
      <c r="B68" s="210"/>
      <c r="C68" s="210"/>
      <c r="D68" s="210"/>
      <c r="E68" s="210"/>
      <c r="F68" s="210"/>
      <c r="G68" s="210"/>
      <c r="H68" s="111"/>
    </row>
    <row r="69" spans="1:10" s="6" customFormat="1" x14ac:dyDescent="0.45">
      <c r="A69" s="142"/>
      <c r="B69" s="143" t="s">
        <v>92</v>
      </c>
      <c r="C69" s="142">
        <v>1</v>
      </c>
      <c r="D69" s="142" t="s">
        <v>10</v>
      </c>
      <c r="E69" s="148">
        <v>660</v>
      </c>
      <c r="F69" s="145">
        <f t="shared" ref="F69:F75" si="4">SUM(C69*E69)</f>
        <v>660</v>
      </c>
      <c r="G69" s="145">
        <f t="shared" ref="G69:G75" si="5">SUM(F69*1.2)</f>
        <v>792</v>
      </c>
      <c r="H69" s="113"/>
      <c r="I69" s="7"/>
    </row>
    <row r="70" spans="1:10" s="6" customFormat="1" x14ac:dyDescent="0.45">
      <c r="A70" s="142"/>
      <c r="B70" s="143" t="s">
        <v>148</v>
      </c>
      <c r="C70" s="142">
        <v>1</v>
      </c>
      <c r="D70" s="142" t="s">
        <v>10</v>
      </c>
      <c r="E70" s="148">
        <v>25</v>
      </c>
      <c r="F70" s="145">
        <f t="shared" si="4"/>
        <v>25</v>
      </c>
      <c r="G70" s="145">
        <f t="shared" si="5"/>
        <v>30</v>
      </c>
      <c r="H70" s="113"/>
      <c r="I70" s="7"/>
    </row>
    <row r="71" spans="1:10" s="108" customFormat="1" x14ac:dyDescent="0.45">
      <c r="A71" s="142"/>
      <c r="B71" s="151" t="s">
        <v>188</v>
      </c>
      <c r="C71" s="142">
        <v>1</v>
      </c>
      <c r="D71" s="142" t="s">
        <v>10</v>
      </c>
      <c r="E71" s="148">
        <v>410</v>
      </c>
      <c r="F71" s="153">
        <f>SUM(C71*E71)</f>
        <v>410</v>
      </c>
      <c r="G71" s="153">
        <f t="shared" si="5"/>
        <v>492</v>
      </c>
      <c r="H71" s="111"/>
    </row>
    <row r="72" spans="1:10" s="108" customFormat="1" x14ac:dyDescent="0.45">
      <c r="A72" s="142"/>
      <c r="B72" s="151" t="s">
        <v>189</v>
      </c>
      <c r="C72" s="150">
        <v>2</v>
      </c>
      <c r="D72" s="150" t="s">
        <v>10</v>
      </c>
      <c r="E72" s="148">
        <v>1107</v>
      </c>
      <c r="F72" s="153">
        <f>SUM(C72*E72)</f>
        <v>2214</v>
      </c>
      <c r="G72" s="153">
        <f t="shared" si="5"/>
        <v>2656.7999999999997</v>
      </c>
      <c r="H72" s="111"/>
    </row>
    <row r="73" spans="1:10" s="108" customFormat="1" x14ac:dyDescent="0.45">
      <c r="A73" s="142"/>
      <c r="B73" s="203" t="s">
        <v>190</v>
      </c>
      <c r="C73" s="150">
        <v>2</v>
      </c>
      <c r="D73" s="150" t="s">
        <v>10</v>
      </c>
      <c r="E73" s="148">
        <v>330</v>
      </c>
      <c r="F73" s="153">
        <f>SUM(C73*E73)</f>
        <v>660</v>
      </c>
      <c r="G73" s="153">
        <f t="shared" si="5"/>
        <v>792</v>
      </c>
      <c r="H73" s="111"/>
    </row>
    <row r="74" spans="1:10" s="6" customFormat="1" ht="27" customHeight="1" x14ac:dyDescent="0.45">
      <c r="A74" s="142"/>
      <c r="B74" s="143" t="s">
        <v>158</v>
      </c>
      <c r="C74" s="142">
        <v>2</v>
      </c>
      <c r="D74" s="142" t="s">
        <v>8</v>
      </c>
      <c r="E74" s="148">
        <v>795</v>
      </c>
      <c r="F74" s="145">
        <f t="shared" si="4"/>
        <v>1590</v>
      </c>
      <c r="G74" s="145">
        <f t="shared" si="5"/>
        <v>1908</v>
      </c>
      <c r="H74" s="111"/>
    </row>
    <row r="75" spans="1:10" s="6" customFormat="1" ht="15.6" customHeight="1" x14ac:dyDescent="0.45">
      <c r="A75" s="142"/>
      <c r="B75" s="143" t="s">
        <v>147</v>
      </c>
      <c r="C75" s="142">
        <v>2</v>
      </c>
      <c r="D75" s="142" t="s">
        <v>8</v>
      </c>
      <c r="E75" s="148">
        <v>45</v>
      </c>
      <c r="F75" s="145">
        <f t="shared" si="4"/>
        <v>90</v>
      </c>
      <c r="G75" s="145">
        <f t="shared" si="5"/>
        <v>108</v>
      </c>
      <c r="H75" s="111"/>
      <c r="J75" s="9"/>
    </row>
    <row r="76" spans="1:10" s="6" customFormat="1" ht="26.45" customHeight="1" x14ac:dyDescent="0.45">
      <c r="A76" s="206" t="s">
        <v>98</v>
      </c>
      <c r="B76" s="206"/>
      <c r="C76" s="206"/>
      <c r="D76" s="206"/>
      <c r="E76" s="206"/>
      <c r="F76" s="156">
        <f>SUM(F69:F75)</f>
        <v>5649</v>
      </c>
      <c r="G76" s="156">
        <f t="shared" ref="G76" si="6">SUM(F76*1.2)</f>
        <v>6778.8</v>
      </c>
      <c r="H76" s="112"/>
      <c r="I76" s="8"/>
    </row>
    <row r="77" spans="1:10" s="6" customFormat="1" ht="35.450000000000003" customHeight="1" x14ac:dyDescent="0.45">
      <c r="A77" s="210" t="s">
        <v>120</v>
      </c>
      <c r="B77" s="210"/>
      <c r="C77" s="210"/>
      <c r="D77" s="210"/>
      <c r="E77" s="210"/>
      <c r="F77" s="210"/>
      <c r="G77" s="210"/>
      <c r="H77" s="111"/>
    </row>
    <row r="78" spans="1:10" s="6" customFormat="1" ht="27" customHeight="1" x14ac:dyDescent="0.45">
      <c r="A78" s="142"/>
      <c r="B78" s="151" t="s">
        <v>154</v>
      </c>
      <c r="C78" s="150">
        <v>116.6</v>
      </c>
      <c r="D78" s="157" t="s">
        <v>2</v>
      </c>
      <c r="E78" s="145"/>
      <c r="F78" s="145">
        <f>SUM(C78*E78)</f>
        <v>0</v>
      </c>
      <c r="G78" s="145">
        <f>SUM(F78*1.2)</f>
        <v>0</v>
      </c>
      <c r="H78" s="111"/>
    </row>
    <row r="79" spans="1:10" s="6" customFormat="1" ht="15.6" customHeight="1" outlineLevel="1" x14ac:dyDescent="0.45">
      <c r="A79" s="142"/>
      <c r="B79" s="179" t="s">
        <v>146</v>
      </c>
      <c r="C79" s="150"/>
      <c r="D79" s="157"/>
      <c r="E79" s="145"/>
      <c r="F79" s="145"/>
      <c r="G79" s="145"/>
      <c r="H79" s="111"/>
    </row>
    <row r="80" spans="1:10" s="6" customFormat="1" ht="26.25" customHeight="1" x14ac:dyDescent="0.45">
      <c r="A80" s="142"/>
      <c r="B80" s="151" t="s">
        <v>89</v>
      </c>
      <c r="C80" s="150">
        <v>110.67</v>
      </c>
      <c r="D80" s="157" t="s">
        <v>7</v>
      </c>
      <c r="E80" s="145"/>
      <c r="F80" s="145">
        <f>SUM(C80*E80)</f>
        <v>0</v>
      </c>
      <c r="G80" s="145">
        <f>SUM(F80*1.2)</f>
        <v>0</v>
      </c>
      <c r="H80" s="111"/>
    </row>
    <row r="81" spans="1:10" s="6" customFormat="1" ht="15.6" customHeight="1" outlineLevel="1" x14ac:dyDescent="0.45">
      <c r="A81" s="142"/>
      <c r="B81" s="179" t="s">
        <v>146</v>
      </c>
      <c r="C81" s="150"/>
      <c r="D81" s="157"/>
      <c r="E81" s="145"/>
      <c r="F81" s="145"/>
      <c r="G81" s="145"/>
      <c r="H81" s="111"/>
    </row>
    <row r="82" spans="1:10" s="6" customFormat="1" ht="26.45" customHeight="1" x14ac:dyDescent="0.45">
      <c r="A82" s="142"/>
      <c r="B82" s="151" t="s">
        <v>110</v>
      </c>
      <c r="C82" s="150">
        <v>60</v>
      </c>
      <c r="D82" s="157" t="s">
        <v>8</v>
      </c>
      <c r="E82" s="145"/>
      <c r="F82" s="145">
        <f t="shared" ref="F82:F87" si="7">SUM(C82*E82)</f>
        <v>0</v>
      </c>
      <c r="G82" s="145">
        <f t="shared" ref="G82:G87" si="8">SUM(F82*1.2)</f>
        <v>0</v>
      </c>
      <c r="H82" s="111"/>
    </row>
    <row r="83" spans="1:10" s="6" customFormat="1" ht="15.6" customHeight="1" x14ac:dyDescent="0.45">
      <c r="A83" s="142"/>
      <c r="B83" s="151" t="s">
        <v>168</v>
      </c>
      <c r="C83" s="150">
        <v>34</v>
      </c>
      <c r="D83" s="157" t="s">
        <v>8</v>
      </c>
      <c r="E83" s="148"/>
      <c r="F83" s="145">
        <f t="shared" si="7"/>
        <v>0</v>
      </c>
      <c r="G83" s="145">
        <f t="shared" si="8"/>
        <v>0</v>
      </c>
      <c r="H83" s="111"/>
    </row>
    <row r="84" spans="1:10" s="6" customFormat="1" ht="15.6" customHeight="1" x14ac:dyDescent="0.45">
      <c r="A84" s="142"/>
      <c r="B84" s="151" t="s">
        <v>182</v>
      </c>
      <c r="C84" s="150">
        <v>26</v>
      </c>
      <c r="D84" s="157" t="s">
        <v>8</v>
      </c>
      <c r="E84" s="148"/>
      <c r="F84" s="145">
        <f t="shared" si="7"/>
        <v>0</v>
      </c>
      <c r="G84" s="145">
        <f t="shared" si="8"/>
        <v>0</v>
      </c>
      <c r="H84" s="111"/>
    </row>
    <row r="85" spans="1:10" s="6" customFormat="1" ht="24" x14ac:dyDescent="0.45">
      <c r="A85" s="142"/>
      <c r="B85" s="151" t="s">
        <v>169</v>
      </c>
      <c r="C85" s="150">
        <v>106</v>
      </c>
      <c r="D85" s="157" t="s">
        <v>95</v>
      </c>
      <c r="E85" s="145"/>
      <c r="F85" s="145">
        <f t="shared" si="7"/>
        <v>0</v>
      </c>
      <c r="G85" s="145">
        <f t="shared" si="8"/>
        <v>0</v>
      </c>
      <c r="H85" s="111"/>
    </row>
    <row r="86" spans="1:10" s="6" customFormat="1" ht="15.6" customHeight="1" x14ac:dyDescent="0.45">
      <c r="A86" s="142"/>
      <c r="B86" s="151" t="s">
        <v>94</v>
      </c>
      <c r="C86" s="150">
        <v>60</v>
      </c>
      <c r="D86" s="157" t="s">
        <v>8</v>
      </c>
      <c r="E86" s="145"/>
      <c r="F86" s="145">
        <f t="shared" si="7"/>
        <v>0</v>
      </c>
      <c r="G86" s="145">
        <f t="shared" si="8"/>
        <v>0</v>
      </c>
      <c r="H86" s="111"/>
    </row>
    <row r="87" spans="1:10" s="6" customFormat="1" ht="25.9" customHeight="1" x14ac:dyDescent="0.45">
      <c r="A87" s="142"/>
      <c r="B87" s="151" t="s">
        <v>196</v>
      </c>
      <c r="C87" s="142">
        <v>198.9</v>
      </c>
      <c r="D87" s="142" t="s">
        <v>7</v>
      </c>
      <c r="E87" s="145"/>
      <c r="F87" s="145">
        <f t="shared" si="7"/>
        <v>0</v>
      </c>
      <c r="G87" s="145">
        <f t="shared" si="8"/>
        <v>0</v>
      </c>
      <c r="H87" s="111"/>
    </row>
    <row r="88" spans="1:10" s="6" customFormat="1" x14ac:dyDescent="0.45">
      <c r="A88" s="142"/>
      <c r="B88" s="151" t="s">
        <v>185</v>
      </c>
      <c r="C88" s="157">
        <v>336.6</v>
      </c>
      <c r="D88" s="157" t="s">
        <v>2</v>
      </c>
      <c r="E88" s="148"/>
      <c r="F88" s="145">
        <f>SUM(C88*E88)</f>
        <v>0</v>
      </c>
      <c r="G88" s="145">
        <f>SUM(F88*1.2)</f>
        <v>0</v>
      </c>
      <c r="H88" s="111"/>
    </row>
    <row r="89" spans="1:10" s="6" customFormat="1" ht="15.6" customHeight="1" outlineLevel="1" x14ac:dyDescent="0.45">
      <c r="A89" s="142"/>
      <c r="B89" s="179" t="s">
        <v>184</v>
      </c>
      <c r="C89" s="157"/>
      <c r="D89" s="157"/>
      <c r="E89" s="148"/>
      <c r="F89" s="145"/>
      <c r="G89" s="145"/>
      <c r="H89" s="111"/>
    </row>
    <row r="90" spans="1:10" s="6" customFormat="1" ht="15.6" customHeight="1" x14ac:dyDescent="0.45">
      <c r="A90" s="142"/>
      <c r="B90" s="151" t="s">
        <v>11</v>
      </c>
      <c r="C90" s="157">
        <v>1</v>
      </c>
      <c r="D90" s="157" t="s">
        <v>13</v>
      </c>
      <c r="E90" s="148"/>
      <c r="F90" s="145">
        <f>SUM(C90*E90)</f>
        <v>0</v>
      </c>
      <c r="G90" s="145">
        <f>SUM(F90*1.2)</f>
        <v>0</v>
      </c>
      <c r="H90" s="111"/>
    </row>
    <row r="91" spans="1:10" s="6" customFormat="1" ht="15.6" customHeight="1" x14ac:dyDescent="0.45">
      <c r="A91" s="142"/>
      <c r="B91" s="158" t="s">
        <v>93</v>
      </c>
      <c r="C91" s="159">
        <v>1</v>
      </c>
      <c r="D91" s="159" t="s">
        <v>13</v>
      </c>
      <c r="E91" s="148"/>
      <c r="F91" s="145">
        <f>SUM(C91*E91)</f>
        <v>0</v>
      </c>
      <c r="G91" s="145">
        <f>SUM(F91*1.2)</f>
        <v>0</v>
      </c>
      <c r="H91" s="111"/>
      <c r="J91" s="9"/>
    </row>
    <row r="92" spans="1:10" s="6" customFormat="1" ht="28.9" customHeight="1" x14ac:dyDescent="0.45">
      <c r="A92" s="206" t="s">
        <v>99</v>
      </c>
      <c r="B92" s="206"/>
      <c r="C92" s="206"/>
      <c r="D92" s="206"/>
      <c r="E92" s="206"/>
      <c r="F92" s="156">
        <f>SUM(F78:F91)</f>
        <v>0</v>
      </c>
      <c r="G92" s="156">
        <f>SUM(F92*1.2)</f>
        <v>0</v>
      </c>
      <c r="H92" s="112"/>
      <c r="I92" s="105"/>
    </row>
    <row r="93" spans="1:10" s="6" customFormat="1" ht="30.6" customHeight="1" x14ac:dyDescent="0.45">
      <c r="A93" s="208" t="s">
        <v>195</v>
      </c>
      <c r="B93" s="208"/>
      <c r="C93" s="208"/>
      <c r="D93" s="208"/>
      <c r="E93" s="208"/>
      <c r="F93" s="155">
        <v>15300</v>
      </c>
      <c r="G93" s="155">
        <f>SUM(F93*1.2)</f>
        <v>18360</v>
      </c>
      <c r="H93" s="110"/>
      <c r="I93" s="8" t="s">
        <v>197</v>
      </c>
    </row>
    <row r="94" spans="1:10" s="6" customFormat="1" ht="37.9" customHeight="1" x14ac:dyDescent="0.45">
      <c r="A94" s="207" t="s">
        <v>117</v>
      </c>
      <c r="B94" s="207"/>
      <c r="C94" s="154"/>
      <c r="D94" s="142"/>
      <c r="E94" s="148"/>
      <c r="F94" s="145"/>
      <c r="G94" s="145"/>
      <c r="H94" s="108"/>
    </row>
    <row r="95" spans="1:10" s="5" customFormat="1" ht="15.6" customHeight="1" x14ac:dyDescent="0.45">
      <c r="A95" s="142"/>
      <c r="B95" s="143" t="s">
        <v>108</v>
      </c>
      <c r="C95" s="142">
        <v>1</v>
      </c>
      <c r="D95" s="142" t="s">
        <v>104</v>
      </c>
      <c r="E95" s="144">
        <v>0</v>
      </c>
      <c r="F95" s="145">
        <f t="shared" ref="F95" si="9">SUM(C95*E95)</f>
        <v>0</v>
      </c>
      <c r="G95" s="145">
        <f t="shared" ref="G95" si="10">SUM(F95*1.2)</f>
        <v>0</v>
      </c>
      <c r="H95" s="111"/>
      <c r="I95" s="6"/>
    </row>
    <row r="96" spans="1:10" s="6" customFormat="1" ht="28.9" customHeight="1" x14ac:dyDescent="0.45">
      <c r="A96" s="206" t="s">
        <v>145</v>
      </c>
      <c r="B96" s="206"/>
      <c r="C96" s="206"/>
      <c r="D96" s="206"/>
      <c r="E96" s="206"/>
      <c r="F96" s="156">
        <f>SUM(F95)</f>
        <v>0</v>
      </c>
      <c r="G96" s="156">
        <f>SUM(F96*1.2)</f>
        <v>0</v>
      </c>
      <c r="H96" s="112"/>
      <c r="I96" s="105"/>
    </row>
    <row r="97" spans="1:9" ht="49.15" customHeight="1" x14ac:dyDescent="0.5">
      <c r="A97" s="205" t="s">
        <v>137</v>
      </c>
      <c r="B97" s="205"/>
      <c r="C97" s="205"/>
      <c r="D97" s="205"/>
      <c r="E97" s="205"/>
      <c r="F97" s="162">
        <f>SUM(F52+F67+F76+F93+F96)</f>
        <v>43911</v>
      </c>
      <c r="G97" s="163">
        <f>SUM(F97*1.2)</f>
        <v>52693.2</v>
      </c>
      <c r="H97" s="108"/>
      <c r="I97" s="106"/>
    </row>
    <row r="98" spans="1:9" ht="31.9" customHeight="1" x14ac:dyDescent="0.45">
      <c r="A98" s="164"/>
      <c r="B98" s="165"/>
      <c r="C98" s="166"/>
      <c r="D98" s="166"/>
      <c r="E98" s="167"/>
      <c r="F98" s="168"/>
      <c r="G98" s="168"/>
      <c r="H98" s="108"/>
    </row>
    <row r="99" spans="1:9" x14ac:dyDescent="0.45">
      <c r="A99" s="164"/>
      <c r="B99" s="169"/>
      <c r="C99" s="166"/>
      <c r="D99" s="166"/>
      <c r="E99" s="167"/>
      <c r="F99" s="168"/>
      <c r="G99" s="168"/>
      <c r="H99" s="108"/>
    </row>
    <row r="100" spans="1:9" x14ac:dyDescent="0.45">
      <c r="A100" s="164"/>
      <c r="B100" s="169" t="s">
        <v>198</v>
      </c>
      <c r="C100" s="166"/>
      <c r="D100" s="166"/>
      <c r="E100" s="167"/>
      <c r="F100" s="168"/>
      <c r="G100" s="168"/>
      <c r="H100" s="108"/>
    </row>
    <row r="101" spans="1:9" x14ac:dyDescent="0.45">
      <c r="A101" s="164"/>
      <c r="B101" s="165"/>
      <c r="C101" s="166"/>
      <c r="D101" s="166"/>
      <c r="E101" s="167"/>
      <c r="F101" s="168"/>
      <c r="G101" s="168"/>
      <c r="H101" s="108"/>
    </row>
    <row r="102" spans="1:9" x14ac:dyDescent="0.45">
      <c r="A102" s="164"/>
      <c r="B102" s="170"/>
      <c r="C102" s="166"/>
      <c r="D102" s="166"/>
      <c r="E102" s="167"/>
      <c r="F102" s="168"/>
      <c r="G102" s="168"/>
      <c r="H102" s="108"/>
    </row>
    <row r="103" spans="1:9" x14ac:dyDescent="0.45">
      <c r="A103" s="171"/>
      <c r="B103" s="172"/>
      <c r="C103" s="173"/>
      <c r="D103" s="173"/>
      <c r="E103" s="174"/>
      <c r="F103" s="175"/>
      <c r="G103" s="175"/>
      <c r="H103" s="108"/>
    </row>
    <row r="104" spans="1:9" x14ac:dyDescent="0.45">
      <c r="A104" s="133"/>
      <c r="B104" s="135"/>
      <c r="C104" s="176"/>
      <c r="D104" s="176"/>
      <c r="E104" s="177"/>
      <c r="F104" s="178"/>
      <c r="G104" s="178"/>
    </row>
  </sheetData>
  <mergeCells count="21">
    <mergeCell ref="A14:E14"/>
    <mergeCell ref="A15:G15"/>
    <mergeCell ref="A51:E51"/>
    <mergeCell ref="A77:G77"/>
    <mergeCell ref="A66:E66"/>
    <mergeCell ref="A23:G23"/>
    <mergeCell ref="A38:G38"/>
    <mergeCell ref="A43:G43"/>
    <mergeCell ref="A42:E42"/>
    <mergeCell ref="A37:E37"/>
    <mergeCell ref="A22:E22"/>
    <mergeCell ref="A53:G53"/>
    <mergeCell ref="A68:G68"/>
    <mergeCell ref="A52:E52"/>
    <mergeCell ref="A67:E67"/>
    <mergeCell ref="A97:E97"/>
    <mergeCell ref="A92:E92"/>
    <mergeCell ref="A76:E76"/>
    <mergeCell ref="A94:B94"/>
    <mergeCell ref="A96:E96"/>
    <mergeCell ref="A93:E93"/>
  </mergeCells>
  <conditionalFormatting sqref="E95:E96 E66 E25:E29 E11 E1:F9 C7:C8 G3:G4 M4:M7 I2 I4:J10 E31:E36 E21 E84:E92 E16:E19 E41 E45:E50">
    <cfRule type="cellIs" dxfId="7" priority="214" stopIfTrue="1" operator="greaterThan">
      <formula>0</formula>
    </cfRule>
  </conditionalFormatting>
  <conditionalFormatting sqref="E12:E13">
    <cfRule type="cellIs" dxfId="6" priority="10" stopIfTrue="1" operator="greaterThan">
      <formula>0</formula>
    </cfRule>
  </conditionalFormatting>
  <conditionalFormatting sqref="E14">
    <cfRule type="cellIs" dxfId="5" priority="9" stopIfTrue="1" operator="greaterThan">
      <formula>0</formula>
    </cfRule>
  </conditionalFormatting>
  <conditionalFormatting sqref="E20">
    <cfRule type="cellIs" dxfId="4" priority="4" stopIfTrue="1" operator="greaterThan">
      <formula>0</formula>
    </cfRule>
  </conditionalFormatting>
  <conditionalFormatting sqref="E78:E82">
    <cfRule type="cellIs" dxfId="3" priority="2" stopIfTrue="1" operator="greaterThan">
      <formula>0</formula>
    </cfRule>
  </conditionalFormatting>
  <conditionalFormatting sqref="E83">
    <cfRule type="cellIs" dxfId="2" priority="1" stopIfTrue="1" operator="greaterThan">
      <formula>0</formula>
    </cfRule>
  </conditionalFormatting>
  <printOptions horizontalCentered="1"/>
  <pageMargins left="0.25" right="0.25" top="0.75" bottom="0.75" header="0.3" footer="0.3"/>
  <pageSetup paperSize="9" scale="85" orientation="portrait" horizontalDpi="300" verticalDpi="300" r:id="rId1"/>
  <headerFooter>
    <oddFooter>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2"/>
  <sheetViews>
    <sheetView workbookViewId="0">
      <selection activeCell="Q13" sqref="Q13"/>
    </sheetView>
  </sheetViews>
  <sheetFormatPr defaultRowHeight="14.25" outlineLevelRow="1" x14ac:dyDescent="0.45"/>
  <cols>
    <col min="1" max="1" width="6.59765625" customWidth="1"/>
    <col min="2" max="2" width="53.265625" customWidth="1"/>
    <col min="4" max="4" width="8" customWidth="1"/>
    <col min="5" max="5" width="9.59765625" customWidth="1"/>
    <col min="6" max="6" width="11.3984375" customWidth="1"/>
    <col min="7" max="7" width="11.265625" customWidth="1"/>
  </cols>
  <sheetData>
    <row r="1" spans="1:13" s="6" customFormat="1" ht="29.45" customHeight="1" x14ac:dyDescent="0.45">
      <c r="A1" s="133"/>
      <c r="B1" s="115" t="s">
        <v>113</v>
      </c>
      <c r="C1" s="133"/>
      <c r="D1" s="115"/>
      <c r="E1" s="115"/>
      <c r="F1" s="115"/>
      <c r="G1" s="115"/>
      <c r="H1" s="115"/>
      <c r="I1" s="116"/>
      <c r="J1" s="117"/>
      <c r="K1" s="117"/>
      <c r="L1" s="118"/>
    </row>
    <row r="2" spans="1:13" s="6" customFormat="1" ht="15.6" customHeight="1" x14ac:dyDescent="0.5">
      <c r="A2" s="119" t="s">
        <v>111</v>
      </c>
      <c r="B2" s="115" t="s">
        <v>176</v>
      </c>
      <c r="C2" s="133"/>
      <c r="D2" s="115"/>
      <c r="E2" s="115"/>
      <c r="F2" s="115"/>
      <c r="G2" s="115"/>
      <c r="H2" s="115"/>
      <c r="I2" s="121"/>
      <c r="J2" s="121"/>
      <c r="K2" s="121"/>
      <c r="L2" s="118"/>
    </row>
    <row r="3" spans="1:13" s="6" customFormat="1" ht="15.4" x14ac:dyDescent="0.45">
      <c r="A3" s="119" t="s">
        <v>16</v>
      </c>
      <c r="B3" s="115" t="s">
        <v>131</v>
      </c>
      <c r="C3" s="133"/>
      <c r="D3" s="115"/>
      <c r="E3" s="115"/>
      <c r="F3" s="115"/>
      <c r="G3" s="115"/>
      <c r="H3" s="115"/>
      <c r="I3" s="122"/>
      <c r="J3" s="122"/>
      <c r="K3" s="122"/>
      <c r="L3" s="118"/>
    </row>
    <row r="4" spans="1:13" s="6" customFormat="1" ht="15.4" x14ac:dyDescent="0.45">
      <c r="A4" s="119" t="s">
        <v>29</v>
      </c>
      <c r="B4" s="120"/>
      <c r="C4" s="133"/>
      <c r="D4" s="115"/>
      <c r="E4" s="115"/>
      <c r="F4" s="115"/>
      <c r="G4" s="115"/>
      <c r="H4" s="115"/>
      <c r="I4" s="123"/>
      <c r="J4" s="124"/>
      <c r="K4" s="123"/>
      <c r="L4" s="118"/>
      <c r="M4" s="125"/>
    </row>
    <row r="5" spans="1:13" s="6" customFormat="1" x14ac:dyDescent="0.45">
      <c r="A5" s="133"/>
      <c r="B5" s="134" t="s">
        <v>177</v>
      </c>
      <c r="C5" s="134" t="s">
        <v>175</v>
      </c>
      <c r="D5" s="135"/>
      <c r="E5" s="134"/>
      <c r="F5" s="134"/>
      <c r="G5" s="133"/>
      <c r="H5" s="126"/>
      <c r="I5" s="123"/>
      <c r="J5" s="127"/>
      <c r="K5" s="123"/>
      <c r="L5" s="118"/>
      <c r="M5" s="128"/>
    </row>
    <row r="6" spans="1:13" s="6" customFormat="1" x14ac:dyDescent="0.45">
      <c r="A6" s="133" t="s">
        <v>178</v>
      </c>
      <c r="B6" s="136"/>
      <c r="C6" s="134" t="s">
        <v>179</v>
      </c>
      <c r="D6" s="135"/>
      <c r="E6" s="134"/>
      <c r="F6" s="134"/>
      <c r="G6" s="133"/>
      <c r="H6" s="126"/>
      <c r="I6" s="122"/>
      <c r="J6" s="129"/>
      <c r="K6" s="122"/>
      <c r="L6" s="118"/>
      <c r="M6" s="122"/>
    </row>
    <row r="7" spans="1:13" s="6" customFormat="1" x14ac:dyDescent="0.45">
      <c r="A7" s="133"/>
      <c r="B7" s="136"/>
      <c r="C7" s="137"/>
      <c r="D7" s="137"/>
      <c r="E7" s="137"/>
      <c r="F7" s="137"/>
      <c r="G7" s="133"/>
      <c r="H7" s="130"/>
      <c r="I7" s="122"/>
      <c r="J7" s="129"/>
      <c r="K7" s="123"/>
      <c r="L7" s="118"/>
      <c r="M7" s="131"/>
    </row>
    <row r="8" spans="1:13" s="6" customFormat="1" x14ac:dyDescent="0.45">
      <c r="A8" s="133"/>
      <c r="B8" s="136"/>
      <c r="C8" s="138"/>
      <c r="D8" s="138"/>
      <c r="E8" s="138"/>
      <c r="F8" s="138"/>
      <c r="G8" s="133"/>
      <c r="H8" s="132"/>
      <c r="I8" s="122"/>
      <c r="J8" s="129"/>
      <c r="K8" s="122"/>
      <c r="L8" s="118"/>
    </row>
    <row r="9" spans="1:13" s="6" customFormat="1" x14ac:dyDescent="0.45">
      <c r="A9" s="133"/>
      <c r="B9" s="136" t="s">
        <v>180</v>
      </c>
      <c r="C9" s="134" t="s">
        <v>112</v>
      </c>
      <c r="D9" s="134"/>
      <c r="E9" s="134"/>
      <c r="F9" s="134"/>
      <c r="G9" s="133"/>
      <c r="H9" s="126"/>
      <c r="I9" s="122"/>
      <c r="J9" s="129"/>
      <c r="K9" s="123"/>
      <c r="L9" s="118"/>
    </row>
    <row r="10" spans="1:13" s="6" customFormat="1" x14ac:dyDescent="0.45">
      <c r="A10" s="133"/>
      <c r="B10" s="133"/>
      <c r="C10" s="136"/>
      <c r="D10" s="136"/>
      <c r="E10" s="136"/>
      <c r="F10" s="136"/>
      <c r="G10" s="136"/>
      <c r="H10" s="122"/>
      <c r="I10" s="123"/>
      <c r="J10" s="127"/>
      <c r="K10" s="123"/>
      <c r="L10" s="118"/>
    </row>
    <row r="11" spans="1:13" s="6" customFormat="1" ht="35.65" x14ac:dyDescent="0.45">
      <c r="A11" s="139" t="s">
        <v>0</v>
      </c>
      <c r="B11" s="139"/>
      <c r="C11" s="139" t="s">
        <v>1</v>
      </c>
      <c r="D11" s="139" t="s">
        <v>3</v>
      </c>
      <c r="E11" s="140" t="s">
        <v>4</v>
      </c>
      <c r="F11" s="141" t="s">
        <v>5</v>
      </c>
      <c r="G11" s="141" t="s">
        <v>6</v>
      </c>
      <c r="H11" s="108"/>
    </row>
    <row r="12" spans="1:13" s="104" customFormat="1" ht="15.6" hidden="1" customHeight="1" outlineLevel="1" x14ac:dyDescent="0.45">
      <c r="A12" s="150"/>
      <c r="B12" s="179" t="s">
        <v>136</v>
      </c>
      <c r="C12" s="150"/>
      <c r="D12" s="152"/>
      <c r="E12" s="144"/>
      <c r="F12" s="153"/>
      <c r="G12" s="153"/>
      <c r="H12" s="109"/>
    </row>
    <row r="13" spans="1:13" s="6" customFormat="1" ht="42" customHeight="1" collapsed="1" x14ac:dyDescent="0.45">
      <c r="A13" s="210" t="s">
        <v>119</v>
      </c>
      <c r="B13" s="210"/>
      <c r="C13" s="210"/>
      <c r="D13" s="210"/>
      <c r="E13" s="210"/>
      <c r="F13" s="210"/>
      <c r="G13" s="210"/>
      <c r="H13" s="111"/>
    </row>
    <row r="14" spans="1:13" s="6" customFormat="1" ht="15.6" customHeight="1" x14ac:dyDescent="0.45">
      <c r="A14" s="142"/>
      <c r="B14" s="160" t="s">
        <v>105</v>
      </c>
      <c r="C14" s="157">
        <v>1</v>
      </c>
      <c r="D14" s="157" t="s">
        <v>8</v>
      </c>
      <c r="E14" s="148">
        <v>390</v>
      </c>
      <c r="F14" s="145">
        <f>SUM(C14*E14)</f>
        <v>390</v>
      </c>
      <c r="G14" s="145">
        <f>SUM(F14*1.2)</f>
        <v>468</v>
      </c>
      <c r="H14" s="111"/>
    </row>
    <row r="15" spans="1:13" s="6" customFormat="1" ht="15.6" customHeight="1" x14ac:dyDescent="0.45">
      <c r="A15" s="142"/>
      <c r="B15" s="151" t="s">
        <v>101</v>
      </c>
      <c r="C15" s="157">
        <v>1</v>
      </c>
      <c r="D15" s="157" t="s">
        <v>8</v>
      </c>
      <c r="E15" s="148"/>
      <c r="F15" s="145"/>
      <c r="G15" s="145"/>
      <c r="H15" s="111"/>
    </row>
    <row r="16" spans="1:13" s="6" customFormat="1" ht="15.6" customHeight="1" x14ac:dyDescent="0.45">
      <c r="A16" s="142"/>
      <c r="B16" s="151" t="s">
        <v>130</v>
      </c>
      <c r="C16" s="157">
        <v>1</v>
      </c>
      <c r="D16" s="157" t="s">
        <v>8</v>
      </c>
      <c r="E16" s="148"/>
      <c r="F16" s="145"/>
      <c r="G16" s="145"/>
      <c r="H16" s="111"/>
    </row>
    <row r="17" spans="1:10" s="6" customFormat="1" ht="15.6" customHeight="1" x14ac:dyDescent="0.45">
      <c r="A17" s="142"/>
      <c r="B17" s="151" t="s">
        <v>132</v>
      </c>
      <c r="C17" s="157">
        <v>1</v>
      </c>
      <c r="D17" s="157" t="s">
        <v>8</v>
      </c>
      <c r="E17" s="148"/>
      <c r="F17" s="145"/>
      <c r="G17" s="145"/>
      <c r="H17" s="111"/>
    </row>
    <row r="18" spans="1:10" s="6" customFormat="1" ht="15.6" customHeight="1" x14ac:dyDescent="0.45">
      <c r="A18" s="142"/>
      <c r="B18" s="151" t="s">
        <v>133</v>
      </c>
      <c r="C18" s="157">
        <v>2</v>
      </c>
      <c r="D18" s="157" t="s">
        <v>8</v>
      </c>
      <c r="E18" s="148"/>
      <c r="F18" s="145"/>
      <c r="G18" s="145"/>
      <c r="H18" s="111"/>
    </row>
    <row r="19" spans="1:10" s="6" customFormat="1" ht="15.6" customHeight="1" x14ac:dyDescent="0.45">
      <c r="A19" s="142"/>
      <c r="B19" s="151" t="s">
        <v>135</v>
      </c>
      <c r="C19" s="157">
        <v>1</v>
      </c>
      <c r="D19" s="157" t="s">
        <v>8</v>
      </c>
      <c r="E19" s="148"/>
      <c r="F19" s="145"/>
      <c r="G19" s="145"/>
      <c r="H19" s="111"/>
    </row>
    <row r="20" spans="1:10" s="6" customFormat="1" ht="15.6" customHeight="1" x14ac:dyDescent="0.45">
      <c r="A20" s="142"/>
      <c r="B20" s="151" t="s">
        <v>134</v>
      </c>
      <c r="C20" s="157">
        <v>2</v>
      </c>
      <c r="D20" s="157" t="s">
        <v>8</v>
      </c>
      <c r="E20" s="148"/>
      <c r="F20" s="145"/>
      <c r="G20" s="145"/>
      <c r="H20" s="111"/>
    </row>
    <row r="21" spans="1:10" s="6" customFormat="1" ht="15.6" customHeight="1" x14ac:dyDescent="0.45">
      <c r="A21" s="142"/>
      <c r="B21" s="151" t="s">
        <v>138</v>
      </c>
      <c r="C21" s="157">
        <v>1</v>
      </c>
      <c r="D21" s="157" t="s">
        <v>8</v>
      </c>
      <c r="E21" s="148"/>
      <c r="F21" s="145"/>
      <c r="G21" s="145"/>
      <c r="H21" s="111"/>
    </row>
    <row r="22" spans="1:10" s="6" customFormat="1" ht="15.6" customHeight="1" x14ac:dyDescent="0.45">
      <c r="A22" s="142"/>
      <c r="B22" s="151" t="s">
        <v>139</v>
      </c>
      <c r="C22" s="157">
        <v>1</v>
      </c>
      <c r="D22" s="157" t="s">
        <v>8</v>
      </c>
      <c r="E22" s="148"/>
      <c r="F22" s="145"/>
      <c r="G22" s="145"/>
      <c r="H22" s="111"/>
    </row>
    <row r="23" spans="1:10" s="6" customFormat="1" ht="15.6" customHeight="1" x14ac:dyDescent="0.45">
      <c r="A23" s="142"/>
      <c r="B23" s="151" t="s">
        <v>159</v>
      </c>
      <c r="C23" s="157">
        <v>1</v>
      </c>
      <c r="D23" s="157" t="s">
        <v>8</v>
      </c>
      <c r="E23" s="148"/>
      <c r="F23" s="145"/>
      <c r="G23" s="145"/>
      <c r="H23" s="111"/>
    </row>
    <row r="24" spans="1:10" s="6" customFormat="1" ht="15.6" customHeight="1" x14ac:dyDescent="0.45">
      <c r="A24" s="142"/>
      <c r="B24" s="160" t="s">
        <v>106</v>
      </c>
      <c r="C24" s="157"/>
      <c r="D24" s="157"/>
      <c r="E24" s="148"/>
      <c r="F24" s="145"/>
      <c r="G24" s="145"/>
      <c r="H24" s="111"/>
    </row>
    <row r="25" spans="1:10" s="6" customFormat="1" ht="15.6" customHeight="1" x14ac:dyDescent="0.45">
      <c r="A25" s="142"/>
      <c r="B25" s="151" t="s">
        <v>160</v>
      </c>
      <c r="C25" s="157">
        <v>8</v>
      </c>
      <c r="D25" s="157" t="s">
        <v>8</v>
      </c>
      <c r="E25" s="148">
        <v>80</v>
      </c>
      <c r="F25" s="145">
        <f t="shared" ref="F25:F30" si="0">SUM(C25*E25)</f>
        <v>640</v>
      </c>
      <c r="G25" s="145">
        <f>SUM(F25*1.2)</f>
        <v>768</v>
      </c>
      <c r="H25" s="111"/>
    </row>
    <row r="26" spans="1:10" s="6" customFormat="1" ht="15.6" customHeight="1" x14ac:dyDescent="0.45">
      <c r="A26" s="142"/>
      <c r="B26" s="151" t="s">
        <v>161</v>
      </c>
      <c r="C26" s="157">
        <v>8</v>
      </c>
      <c r="D26" s="157" t="s">
        <v>8</v>
      </c>
      <c r="E26" s="148">
        <v>16</v>
      </c>
      <c r="F26" s="145">
        <f t="shared" si="0"/>
        <v>128</v>
      </c>
      <c r="G26" s="145">
        <f>SUM(F26*1.2)</f>
        <v>153.6</v>
      </c>
      <c r="H26" s="111"/>
    </row>
    <row r="27" spans="1:10" s="6" customFormat="1" ht="15.6" customHeight="1" x14ac:dyDescent="0.45">
      <c r="A27" s="142"/>
      <c r="B27" s="151" t="s">
        <v>162</v>
      </c>
      <c r="C27" s="157">
        <v>8</v>
      </c>
      <c r="D27" s="157" t="s">
        <v>8</v>
      </c>
      <c r="E27" s="148">
        <v>125</v>
      </c>
      <c r="F27" s="145">
        <f t="shared" si="0"/>
        <v>1000</v>
      </c>
      <c r="G27" s="145">
        <f>SUM(F27*1.2)</f>
        <v>1200</v>
      </c>
      <c r="H27" s="111"/>
    </row>
    <row r="28" spans="1:10" s="6" customFormat="1" ht="15.6" customHeight="1" x14ac:dyDescent="0.45">
      <c r="A28" s="142"/>
      <c r="B28" s="151" t="s">
        <v>102</v>
      </c>
      <c r="C28" s="157">
        <v>1</v>
      </c>
      <c r="D28" s="157" t="s">
        <v>8</v>
      </c>
      <c r="E28" s="161">
        <v>990</v>
      </c>
      <c r="F28" s="145">
        <f t="shared" si="0"/>
        <v>990</v>
      </c>
      <c r="G28" s="145">
        <f t="shared" ref="G28:G32" si="1">SUM(F28*1.2)</f>
        <v>1188</v>
      </c>
      <c r="H28" s="111"/>
    </row>
    <row r="29" spans="1:10" s="6" customFormat="1" ht="15.6" customHeight="1" x14ac:dyDescent="0.45">
      <c r="A29" s="142"/>
      <c r="B29" s="151" t="s">
        <v>103</v>
      </c>
      <c r="C29" s="157">
        <v>1</v>
      </c>
      <c r="D29" s="157" t="s">
        <v>8</v>
      </c>
      <c r="E29" s="161">
        <v>300</v>
      </c>
      <c r="F29" s="145">
        <f t="shared" si="0"/>
        <v>300</v>
      </c>
      <c r="G29" s="145">
        <f t="shared" si="1"/>
        <v>360</v>
      </c>
      <c r="H29" s="111"/>
    </row>
    <row r="30" spans="1:10" s="6" customFormat="1" ht="15.6" customHeight="1" x14ac:dyDescent="0.45">
      <c r="A30" s="142"/>
      <c r="B30" s="151" t="s">
        <v>140</v>
      </c>
      <c r="C30" s="154">
        <v>1</v>
      </c>
      <c r="D30" s="157" t="s">
        <v>104</v>
      </c>
      <c r="E30" s="161">
        <v>2250</v>
      </c>
      <c r="F30" s="145">
        <f t="shared" si="0"/>
        <v>2250</v>
      </c>
      <c r="G30" s="145">
        <f t="shared" si="1"/>
        <v>2700</v>
      </c>
      <c r="H30" s="111"/>
      <c r="J30" s="9"/>
    </row>
    <row r="31" spans="1:10" ht="30" customHeight="1" x14ac:dyDescent="0.45">
      <c r="A31" s="206" t="s">
        <v>100</v>
      </c>
      <c r="B31" s="206"/>
      <c r="C31" s="206"/>
      <c r="D31" s="206"/>
      <c r="E31" s="206"/>
      <c r="F31" s="156">
        <f>SUM(F14:F30)</f>
        <v>5698</v>
      </c>
      <c r="G31" s="156">
        <f t="shared" si="1"/>
        <v>6837.5999999999995</v>
      </c>
      <c r="H31" s="112"/>
      <c r="I31" s="105"/>
    </row>
    <row r="32" spans="1:10" s="6" customFormat="1" ht="49.15" customHeight="1" x14ac:dyDescent="0.5">
      <c r="A32" s="205" t="s">
        <v>137</v>
      </c>
      <c r="B32" s="205"/>
      <c r="C32" s="205"/>
      <c r="D32" s="205"/>
      <c r="E32" s="205"/>
      <c r="F32" s="162">
        <f>SUM(F31)</f>
        <v>5698</v>
      </c>
      <c r="G32" s="163">
        <f t="shared" si="1"/>
        <v>6837.5999999999995</v>
      </c>
      <c r="H32" s="108"/>
      <c r="I32" s="106"/>
    </row>
  </sheetData>
  <mergeCells count="3">
    <mergeCell ref="A13:G13"/>
    <mergeCell ref="A31:E31"/>
    <mergeCell ref="A32:E32"/>
  </mergeCells>
  <conditionalFormatting sqref="M4:M7 I2 I4:J10 E11:E31">
    <cfRule type="cellIs" dxfId="1" priority="7" stopIfTrue="1" operator="greaterThan">
      <formula>0</formula>
    </cfRule>
  </conditionalFormatting>
  <conditionalFormatting sqref="E1:F9 C7:C8 G3:G4">
    <cfRule type="cellIs" dxfId="0" priority="1" stopIfTrue="1" operator="greaterThan">
      <formula>0</formula>
    </cfRule>
  </conditionalFormatting>
  <pageMargins left="0.25" right="0.25" top="0.75" bottom="0.75" header="0.3" footer="0.3"/>
  <pageSetup paperSize="9" scale="8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krycí list</vt:lpstr>
      <vt:lpstr>rekapitulacia</vt:lpstr>
      <vt:lpstr>vv 01</vt:lpstr>
      <vt:lpstr>vv 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2017-12-18T10:57:28Z</dcterms:modified>
</cp:coreProperties>
</file>